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oukOverbeek\Dropbox\Lokale Energie Monitor 2022\Concept teksten\Bijlagen\Voor publicatie\"/>
    </mc:Choice>
  </mc:AlternateContent>
  <xr:revisionPtr revIDLastSave="0" documentId="8_{E8DA1C1F-4720-4D0B-A77A-C25A88DC0F1A}" xr6:coauthVersionLast="47" xr6:coauthVersionMax="47" xr10:uidLastSave="{00000000-0000-0000-0000-000000000000}"/>
  <bookViews>
    <workbookView xWindow="-110" yWindow="-110" windowWidth="19420" windowHeight="10420" tabRatio="355" xr2:uid="{5A789ACC-62FD-4DAD-92C4-5643FD96C2A3}"/>
  </bookViews>
  <sheets>
    <sheet name="Steekproef geld van leden" sheetId="1" r:id="rId1"/>
    <sheet name="Steekproef omgevingsfonds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25" i="2"/>
  <c r="D22" i="2"/>
</calcChain>
</file>

<file path=xl/sharedStrings.xml><?xml version="1.0" encoding="utf-8"?>
<sst xmlns="http://schemas.openxmlformats.org/spreadsheetml/2006/main" count="361" uniqueCount="253">
  <si>
    <t>Coöperatie</t>
  </si>
  <si>
    <t>Uitgevende instelling</t>
  </si>
  <si>
    <t>Doelbedrag (obligatie)uitgifte</t>
  </si>
  <si>
    <t>Type obligatie/ participatie</t>
  </si>
  <si>
    <t>Euro per stuk</t>
  </si>
  <si>
    <t>Maximum per deelnemer</t>
  </si>
  <si>
    <t>Verwacht rendement</t>
  </si>
  <si>
    <t>Looptijd</t>
  </si>
  <si>
    <t>Voorwaarden deelname</t>
  </si>
  <si>
    <t>Windpark Krammer</t>
  </si>
  <si>
    <t>Zeeuwind, Deltawind</t>
  </si>
  <si>
    <t xml:space="preserve">obligaties </t>
  </si>
  <si>
    <t>8 jaar, 3 maanden</t>
  </si>
  <si>
    <t>Windpark Koningspleij</t>
  </si>
  <si>
    <t>Rijn en IJssel Energiecoöperatie (RIJE)</t>
  </si>
  <si>
    <t>coöperatie</t>
  </si>
  <si>
    <t xml:space="preserve">kapitaalinleg via participaties </t>
  </si>
  <si>
    <t>geen</t>
  </si>
  <si>
    <t>8% rendement over looptijd</t>
  </si>
  <si>
    <t>leden van coöperatie</t>
  </si>
  <si>
    <t>Bossche Windmolen West</t>
  </si>
  <si>
    <t>Coöperatie BWW (Bossche windmolen west)</t>
  </si>
  <si>
    <t>nb</t>
  </si>
  <si>
    <t>15 jaar</t>
  </si>
  <si>
    <t>lid coöperatie</t>
  </si>
  <si>
    <t>Windpark Kookepan</t>
  </si>
  <si>
    <t>Leudal Energie</t>
  </si>
  <si>
    <t>obligaties</t>
  </si>
  <si>
    <t>5-10 jaar</t>
  </si>
  <si>
    <t>leden coöperatie</t>
  </si>
  <si>
    <t>Windpark Egchelse Heide</t>
  </si>
  <si>
    <t>Peel Energie</t>
  </si>
  <si>
    <t>10 jaar</t>
  </si>
  <si>
    <t>Windpark Veur de Wind</t>
  </si>
  <si>
    <t>Nieuwleusen Synergie</t>
  </si>
  <si>
    <t>inwoners Nieuwleusen (Dalfsen)</t>
  </si>
  <si>
    <t>Windpark Papemeer</t>
  </si>
  <si>
    <t>Rijnland Energie Coöperatie</t>
  </si>
  <si>
    <t>bewoners regio, leden van lokale coöperaties</t>
  </si>
  <si>
    <t>Zonnepark Klarenbeek</t>
  </si>
  <si>
    <t>exploitatie-BV</t>
  </si>
  <si>
    <t xml:space="preserve">geen </t>
  </si>
  <si>
    <t>15 jaar, 4 maanden</t>
  </si>
  <si>
    <t>Zonnepark Brinkenweg</t>
  </si>
  <si>
    <t>deA Apeldoorn</t>
  </si>
  <si>
    <t>exploitatie- BV</t>
  </si>
  <si>
    <t xml:space="preserve">Zonnepark de Grift </t>
  </si>
  <si>
    <t>WPN Nijmegen</t>
  </si>
  <si>
    <t xml:space="preserve">tot 85 euro totaal per participatie </t>
  </si>
  <si>
    <t>looptijd</t>
  </si>
  <si>
    <t>Zonnepark Meerdorpen</t>
  </si>
  <si>
    <t>Grunneger Power</t>
  </si>
  <si>
    <t>15 jaar, 10 maanden</t>
  </si>
  <si>
    <t>bewoners gemeente Groningen voorrang</t>
  </si>
  <si>
    <t>Zonnepark Glimmen</t>
  </si>
  <si>
    <t>Duurzaam Glimmen</t>
  </si>
  <si>
    <t>korting energie-belasting PCR/ SCE regeling en opbrengstdeling</t>
  </si>
  <si>
    <t>Zonnepark Elzenbos</t>
  </si>
  <si>
    <t xml:space="preserve">Brummen Energie </t>
  </si>
  <si>
    <t>minimaal 5 jaar</t>
  </si>
  <si>
    <t>Zonnepark Eerbeek</t>
  </si>
  <si>
    <t>Brummen Energie</t>
  </si>
  <si>
    <t>Zonnepark Harderwijk</t>
  </si>
  <si>
    <t>Endura Harderwijk</t>
  </si>
  <si>
    <t>inwoners, ondernemers Harderwijk</t>
  </si>
  <si>
    <t>Zonnepark ‘t Rikkerink</t>
  </si>
  <si>
    <t>Energie Collectief Midden-Twente</t>
  </si>
  <si>
    <t>niet bekend</t>
  </si>
  <si>
    <t>postcoderoosgebied (SCE-regeling)</t>
  </si>
  <si>
    <t>Zonnepark Cothen</t>
  </si>
  <si>
    <t>Eigenwijkse Energie Coöperatie (EWEC)</t>
  </si>
  <si>
    <t>16 jaar, 3 maanden</t>
  </si>
  <si>
    <t xml:space="preserve">inwoners Cothen (primair), inwoners gemeente </t>
  </si>
  <si>
    <t>Zonnepark Langstraat Zon</t>
  </si>
  <si>
    <t>productie-coöperatie</t>
  </si>
  <si>
    <t>uitkering ca 13 euro per participatie per jaar</t>
  </si>
  <si>
    <t>15 jaar (tot 25 jaar)</t>
  </si>
  <si>
    <t>inwoners, ondernemers Waalwijk</t>
  </si>
  <si>
    <t>Meikade veld</t>
  </si>
  <si>
    <t xml:space="preserve">ValleiEnergie  </t>
  </si>
  <si>
    <t>uitkering ca 10 euro per participatie per jaar</t>
  </si>
  <si>
    <t>inwoners, ondernemers Ede en regio</t>
  </si>
  <si>
    <t>exploitatie- B.V. (via Duurzaam Investeren)</t>
  </si>
  <si>
    <t>4,5% rente per jaar + aflossing</t>
  </si>
  <si>
    <t>lid coöperatie - klant Pure Energie</t>
  </si>
  <si>
    <t>11% rendement over looptijd - via energy credit, korting op energierekening</t>
  </si>
  <si>
    <t>levensduur turbines, ca 20 jaar</t>
  </si>
  <si>
    <t>kapitaalinleg via participaties - plus eenmalig: 100 euro</t>
  </si>
  <si>
    <t>Langstraat Energie</t>
  </si>
  <si>
    <t>deA Apeldoorn / Energierijk Voorst</t>
  </si>
  <si>
    <t>coöperatie (via One Planet Crowd)</t>
  </si>
  <si>
    <t>3,6 MW - 25%</t>
  </si>
  <si>
    <t>13,5 MW - 100%</t>
  </si>
  <si>
    <t>4% + aflossing</t>
  </si>
  <si>
    <t>5% rente + aflossing</t>
  </si>
  <si>
    <t>2,5% rente  per jaar + aflossing</t>
  </si>
  <si>
    <t>3,5% + aflossing</t>
  </si>
  <si>
    <t>3,5% rente per jaar + aflosing</t>
  </si>
  <si>
    <t>3% rente + aflossing</t>
  </si>
  <si>
    <t>4,5% rente + aflossing</t>
  </si>
  <si>
    <t>5% rente (vast) + aflossing</t>
  </si>
  <si>
    <t>4-6% rente (afh. Van looptijd) + aflossing</t>
  </si>
  <si>
    <t>€ 20.000 per ronde</t>
  </si>
  <si>
    <t>€ 10.000 max eigen verbruik (PCR)</t>
  </si>
  <si>
    <t>onbeperkt (toewijzing)</t>
  </si>
  <si>
    <t>leden coöperatie, inwoners Haren, Glimmen, Groningen - Postcoderoos gebieden</t>
  </si>
  <si>
    <t>lid coöperatie (Nijmegen en omgeving)</t>
  </si>
  <si>
    <t>leden coöperatie gemeente</t>
  </si>
  <si>
    <t>Ga voor meer info naar hieropgewekt.nl/lokale-energie-monitor</t>
  </si>
  <si>
    <t>obligaties (€ 10.000.000 (2020) € 11.850.000 (in 2021)</t>
  </si>
  <si>
    <t>%- eigendom</t>
  </si>
  <si>
    <t>Lokale Energie Monitor 2022</t>
  </si>
  <si>
    <t>Vermogen totaal (MW)</t>
  </si>
  <si>
    <t>1,4 MW - 50%</t>
  </si>
  <si>
    <t>Doelbedrag/ investering -%</t>
  </si>
  <si>
    <t>4,5% rente</t>
  </si>
  <si>
    <t>Windpark Nijmegen-Betuwe</t>
  </si>
  <si>
    <t>Weert Energie</t>
  </si>
  <si>
    <t>Windpark Weert</t>
  </si>
  <si>
    <t>Windpark De Spinder</t>
  </si>
  <si>
    <t>burgerwindpark De Spinder U.A (11 coöperaties)</t>
  </si>
  <si>
    <t>7,2 MW - 50%</t>
  </si>
  <si>
    <t>Windpark Pampus Wind</t>
  </si>
  <si>
    <t>Almeerse Wind</t>
  </si>
  <si>
    <t>tenminste 4%</t>
  </si>
  <si>
    <t>leden, bewoners gemeente, overig Nederland</t>
  </si>
  <si>
    <t>Zonnepark Noordmanshoek</t>
  </si>
  <si>
    <t>GoedVeurMekare</t>
  </si>
  <si>
    <t>Windpark Heibloem</t>
  </si>
  <si>
    <t>Zuidenwind</t>
  </si>
  <si>
    <t>9 MW - 100%</t>
  </si>
  <si>
    <t>Zonnepark Groene Weuste - uitbreiding 2021</t>
  </si>
  <si>
    <t>Stichting Duurzame Energie Wierden-Enter</t>
  </si>
  <si>
    <t>3% rente looptijd 5 jaar, 3,5% looptijd 10 jaar</t>
  </si>
  <si>
    <t>5 en 10 jaar</t>
  </si>
  <si>
    <t>inwoners gemeene Wierden</t>
  </si>
  <si>
    <t>onbekend</t>
  </si>
  <si>
    <t>Doelbedrag per MW</t>
  </si>
  <si>
    <t>Investering per MW (miljoen euro)</t>
  </si>
  <si>
    <t>Zonnepark Lutten Levert</t>
  </si>
  <si>
    <t>25 euro per certificaat per jaar (rente + aflossing annuïteiten)</t>
  </si>
  <si>
    <t xml:space="preserve">postcoderoosgebied (oude regeling RVT) </t>
  </si>
  <si>
    <t>Lutten Levert</t>
  </si>
  <si>
    <t>crowdfundingplatform</t>
  </si>
  <si>
    <t>Windpark Ospeldijk</t>
  </si>
  <si>
    <t>Zuidenwind/ Newecoop</t>
  </si>
  <si>
    <t>Zonnepark Kouderke</t>
  </si>
  <si>
    <t>Zeeuwind/ EnergieNeutraal Koudekerke/ Dishoek</t>
  </si>
  <si>
    <t>5% rente + aflossing (annuïtair)</t>
  </si>
  <si>
    <t>geen maximum</t>
  </si>
  <si>
    <t>Wndpark Cluster BV (Windpark Binnenhaven)</t>
  </si>
  <si>
    <t>Zeeuwind</t>
  </si>
  <si>
    <t>Windpark</t>
  </si>
  <si>
    <t>Euro per jaar (gemiddeld)</t>
  </si>
  <si>
    <t xml:space="preserve">Richtbedrag Euro/ MWh </t>
  </si>
  <si>
    <t>Beheer</t>
  </si>
  <si>
    <t>Bestemming gelden</t>
  </si>
  <si>
    <t xml:space="preserve">Windmolens </t>
  </si>
  <si>
    <t>Westfriese Windmolen Coöperatie</t>
  </si>
  <si>
    <t>0,3 MW - 100%</t>
  </si>
  <si>
    <t>30.000 (tussen 2008-2014), 2014: 10.000 euro subsidie voor zoncoöperatie</t>
  </si>
  <si>
    <t>-</t>
  </si>
  <si>
    <t>(sociale) duurzaamheid</t>
  </si>
  <si>
    <t>2008 tot 2014</t>
  </si>
  <si>
    <t>Coöperatie Windenergie Waterland</t>
  </si>
  <si>
    <t>4,6 MW - 100%</t>
  </si>
  <si>
    <t>50.000-75.000</t>
  </si>
  <si>
    <t>Stichting Duurzaam Waterland</t>
  </si>
  <si>
    <t>Stichting MAST</t>
  </si>
  <si>
    <t>278.000 tussen 1994 en 2021</t>
  </si>
  <si>
    <t>1994 tot 2021</t>
  </si>
  <si>
    <t>Deltawind, Zeeuwind</t>
  </si>
  <si>
    <t>102 MW - 60%</t>
  </si>
  <si>
    <t>Stichting Windfonds Krammer</t>
  </si>
  <si>
    <t>welzijn, cultuur, beschermen natuur en milieu</t>
  </si>
  <si>
    <t>Windpark Battenoert</t>
  </si>
  <si>
    <t>Deltawind</t>
  </si>
  <si>
    <t>12,2 MW - 100%</t>
  </si>
  <si>
    <t>Windfonds Battenoert met omwonenden en dorpsraden</t>
  </si>
  <si>
    <t>(sociale)duurzaamheid, verdeelsleutel omwonenden, dorpsraden</t>
  </si>
  <si>
    <t>Windpark Piet de Wit II, Goeree-Overflakkee</t>
  </si>
  <si>
    <t>16,8 - 50%</t>
  </si>
  <si>
    <t>Stichting Windfonds Goeree-Overflakkee (voor alle windparken na 2016 )</t>
  </si>
  <si>
    <t>sociale, maatschappelijke initiatieven, inwoners, verenigingen, e.d. binnen straal 3,5 km rond windpark</t>
  </si>
  <si>
    <t>Windpark Nijmegen</t>
  </si>
  <si>
    <t>9 MW - 90%</t>
  </si>
  <si>
    <t>22000 waarvan 5.000 naar inwoners buurtschap Reeth</t>
  </si>
  <si>
    <t>Stichting Omgevingsfonds Windpark Nijmegen-Betuwe</t>
  </si>
  <si>
    <t>duurzaamheid in brede zin (energiebesparing, opwekking, leefbaarheid en sociale samenhang.</t>
  </si>
  <si>
    <t>Burgerwindpark De Spinder</t>
  </si>
  <si>
    <t>Coöperatie Burgerwindpark De Spinder (11 coöperaties)</t>
  </si>
  <si>
    <t>Uitkering dividend ca 77.000, 7.000 per coöperatie</t>
  </si>
  <si>
    <t>11 coöperaties</t>
  </si>
  <si>
    <t>Begin 2020</t>
  </si>
  <si>
    <t>Windpark Deil, Windpark Avri</t>
  </si>
  <si>
    <t>Betuwewind</t>
  </si>
  <si>
    <t>Deil: 46,2 MW - 36% Avri: 10,4 MW - 100%</t>
  </si>
  <si>
    <t>100000 - (in 2021: 245.000)</t>
  </si>
  <si>
    <t>Duurzaamheidsfonds Betuwewind - (coöperatie)</t>
  </si>
  <si>
    <t>leefbaarheid, natuur, biodiversiteit, energietransitie en energiearmoede</t>
  </si>
  <si>
    <t>Windpark De Rietvelden - Bossche Windmolen West</t>
  </si>
  <si>
    <t>19000 (hele windpark)</t>
  </si>
  <si>
    <t>werkgroep (stichting in oprichting) onafhankelijke vertegenwoordiger</t>
  </si>
  <si>
    <t>duurzame projecten. gebied binnen straal 1,8 kilometer</t>
  </si>
  <si>
    <t>20000 (+ extra reserves naar duurzaamheidsfonds)</t>
  </si>
  <si>
    <t>adviescommissie omgeving</t>
  </si>
  <si>
    <t>gemeenschappelijke duurzame projecten</t>
  </si>
  <si>
    <t>Newecoop/ Zuidenwind</t>
  </si>
  <si>
    <t>9 MW - 50%</t>
  </si>
  <si>
    <t>30000 - (eerste uitkering 2021 gefinancierd uit bouwkosten)</t>
  </si>
  <si>
    <t>Stichting Omgevingsfonds Burgerwindpark De Kookepan. Bestuur en Raad van omwonenden.</t>
  </si>
  <si>
    <t>algemeen maatschappelijk nut, duurzaamheid. Bewoners en maatschappelijke instellingen binnen een straal van 2 km</t>
  </si>
  <si>
    <t xml:space="preserve">Peel Energie </t>
  </si>
  <si>
    <t>5 MW - 25%</t>
  </si>
  <si>
    <t>Commissie Windparkfonds Egchelse Heide - (coöperaties, lokale vertegenwoordigers)</t>
  </si>
  <si>
    <t>duurzaamheid, sociale cohesie, landschappelijke waarde, ecologische projecten.</t>
  </si>
  <si>
    <t>Nieuw Leusensynergie</t>
  </si>
  <si>
    <t>8,4 MW - 100%</t>
  </si>
  <si>
    <t>direct omwonenden</t>
  </si>
  <si>
    <t>Zonnepark Garyp</t>
  </si>
  <si>
    <t>Enerzjy Koöperaasje Garyp EKG)/Stichting de “Griene Greide” (SGG)</t>
  </si>
  <si>
    <t>7 MW - 100%</t>
  </si>
  <si>
    <t>variabel: 2.000-6.000 In 2020: eenmalig ca 30.000 (ivm corona)</t>
  </si>
  <si>
    <t xml:space="preserve">0,30-1,0 </t>
  </si>
  <si>
    <t xml:space="preserve">Mienskipsfûns Garyp (commissie met vertegenwoordigers uit coöperatie, dorpsbelangen e.a. groeperingen Garyp) </t>
  </si>
  <si>
    <t xml:space="preserve">alle projecten sociale duurzaamheid. </t>
  </si>
  <si>
    <t>4,7 MW - 50%</t>
  </si>
  <si>
    <t>duurzame, sociale projecten dorp en omgeving.</t>
  </si>
  <si>
    <t>deA Apeldoorn / gemeente</t>
  </si>
  <si>
    <t>geen omgevingsfonds</t>
  </si>
  <si>
    <t>Zonnepark De Groenen Weuste</t>
  </si>
  <si>
    <t>0,8 MW -100%</t>
  </si>
  <si>
    <t>Zonnecentrale Meikade</t>
  </si>
  <si>
    <t>Vallei Energie</t>
  </si>
  <si>
    <t>1,6 - 100%</t>
  </si>
  <si>
    <t>Kenhem Communities (wijk Kernhem)</t>
  </si>
  <si>
    <t>duurzaamheid, leefbaarheid</t>
  </si>
  <si>
    <t>Zonnepark LangstraatZon</t>
  </si>
  <si>
    <t>5,8 MW</t>
  </si>
  <si>
    <t>8.000 (minimaal)</t>
  </si>
  <si>
    <t>Stichting, bestuursleden  coöperatie, gemeente, Rabobank, onafhankelijke partij</t>
  </si>
  <si>
    <t>nieuwe projecten energieopwekking, educatie</t>
  </si>
  <si>
    <t xml:space="preserve">Vermogen (MW) - totaal </t>
  </si>
  <si>
    <t>inwoners nederland, voorrang inwoners Goeree-Overflakkee, Schouwen-Duiveland en Tholen, leden van Zeeuwind en Deltawind</t>
  </si>
  <si>
    <t>Jaar eerste bijdrage</t>
  </si>
  <si>
    <t>BIJLAGE - FINANCIEEL</t>
  </si>
  <si>
    <t>Steekproef geld ophalen bij leden (wervingscampagnes van coöperaties 2020-2022)</t>
  </si>
  <si>
    <t>Vermogen (MW) toegerekend aan coöperatie</t>
  </si>
  <si>
    <t>Investering (EV t.b.v aandeel coöperatie)</t>
  </si>
  <si>
    <t>Steekproef omgevingsfondsen van coöperatieve wind-en zonneparken</t>
  </si>
  <si>
    <t>Wind-/zonnepark</t>
  </si>
  <si>
    <t xml:space="preserve">TIP: Je kunt sorteren door op het pijltje boven de kolom te klikken.  </t>
  </si>
  <si>
    <t>Vermogen (MW) (%- coöperatie eigendom)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</si>
</sst>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_ ;_ [$€-413]\ * \-#,##0_ ;_ [$€-413]\ * &quot;-&quot;??_ ;_ @_ "/>
    <numFmt numFmtId="165" formatCode="_([$€-2]\ * #,##0_);_([$€-2]\ * \(#,##0\);_([$€-2]\ * &quot;-&quot;??_);_(@_)"/>
    <numFmt numFmtId="166" formatCode="_ &quot;€&quot;\ * #,##0_ ;_ &quot;€&quot;\ * \-#,##0_ ;_ &quot;€&quot;\ * &quot;-&quot;??_ ;_ @_ "/>
    <numFmt numFmtId="167" formatCode="_ &quot;€&quot;\ * #,##0.0_ ;_ &quot;€&quot;\ * \-#,##0.0_ ;_ &quot;€&quot;\ * &quot;-&quot;??_ ;_ @_ "/>
    <numFmt numFmtId="168" formatCode="_ * #,##0.0_ ;_ * \-#,##0.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FCB5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/>
    <xf numFmtId="44" fontId="0" fillId="0" borderId="0" xfId="1" applyFont="1"/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0" fillId="0" borderId="0" xfId="0" applyAlignment="1">
      <alignment vertical="top" wrapText="1"/>
    </xf>
    <xf numFmtId="168" fontId="8" fillId="0" borderId="0" xfId="3" applyNumberFormat="1" applyFont="1" applyAlignment="1">
      <alignment horizontal="center"/>
    </xf>
    <xf numFmtId="0" fontId="5" fillId="0" borderId="0" xfId="0" applyFont="1"/>
    <xf numFmtId="0" fontId="9" fillId="0" borderId="0" xfId="0" applyFont="1"/>
    <xf numFmtId="167" fontId="6" fillId="0" borderId="1" xfId="1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center" vertical="top" wrapText="1"/>
    </xf>
    <xf numFmtId="168" fontId="10" fillId="2" borderId="7" xfId="0" applyNumberFormat="1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1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44" fontId="7" fillId="2" borderId="7" xfId="1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68" fontId="8" fillId="0" borderId="2" xfId="3" applyNumberFormat="1" applyFont="1" applyBorder="1" applyAlignment="1">
      <alignment vertical="top" wrapText="1"/>
    </xf>
    <xf numFmtId="9" fontId="8" fillId="0" borderId="2" xfId="0" applyNumberFormat="1" applyFont="1" applyBorder="1" applyAlignment="1">
      <alignment vertical="top" wrapText="1"/>
    </xf>
    <xf numFmtId="168" fontId="8" fillId="0" borderId="2" xfId="3" applyNumberFormat="1" applyFont="1" applyFill="1" applyBorder="1" applyAlignment="1">
      <alignment vertical="top" wrapText="1"/>
    </xf>
    <xf numFmtId="166" fontId="0" fillId="0" borderId="2" xfId="1" applyNumberFormat="1" applyFont="1" applyFill="1" applyBorder="1" applyAlignment="1">
      <alignment vertical="top" wrapText="1"/>
    </xf>
    <xf numFmtId="166" fontId="8" fillId="0" borderId="2" xfId="1" applyNumberFormat="1" applyFont="1" applyFill="1" applyBorder="1" applyAlignment="1">
      <alignment vertical="top" wrapText="1"/>
    </xf>
    <xf numFmtId="166" fontId="12" fillId="0" borderId="2" xfId="1" applyNumberFormat="1" applyFont="1" applyFill="1" applyBorder="1" applyAlignment="1">
      <alignment vertical="top" wrapText="1"/>
    </xf>
    <xf numFmtId="167" fontId="12" fillId="0" borderId="2" xfId="1" applyNumberFormat="1" applyFont="1" applyFill="1" applyBorder="1" applyAlignment="1">
      <alignment vertical="top" wrapText="1"/>
    </xf>
    <xf numFmtId="9" fontId="8" fillId="0" borderId="2" xfId="2" applyFont="1" applyFill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vertical="top" wrapText="1"/>
    </xf>
    <xf numFmtId="49" fontId="0" fillId="0" borderId="2" xfId="0" applyNumberFormat="1" applyBorder="1" applyAlignment="1">
      <alignment vertical="top" wrapText="1"/>
    </xf>
    <xf numFmtId="10" fontId="0" fillId="0" borderId="2" xfId="0" applyNumberFormat="1" applyBorder="1" applyAlignment="1">
      <alignment vertical="top" wrapText="1"/>
    </xf>
    <xf numFmtId="9" fontId="12" fillId="0" borderId="2" xfId="2" applyFont="1" applyFill="1" applyBorder="1" applyAlignment="1">
      <alignment vertical="top" wrapText="1"/>
    </xf>
    <xf numFmtId="9" fontId="0" fillId="0" borderId="2" xfId="0" applyNumberFormat="1" applyBorder="1" applyAlignment="1">
      <alignment vertical="top" wrapText="1"/>
    </xf>
    <xf numFmtId="166" fontId="13" fillId="0" borderId="2" xfId="1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68" fontId="8" fillId="0" borderId="10" xfId="3" applyNumberFormat="1" applyFont="1" applyBorder="1" applyAlignment="1">
      <alignment vertical="top" wrapText="1"/>
    </xf>
    <xf numFmtId="9" fontId="8" fillId="0" borderId="10" xfId="0" applyNumberFormat="1" applyFont="1" applyBorder="1" applyAlignment="1">
      <alignment vertical="top" wrapText="1"/>
    </xf>
    <xf numFmtId="168" fontId="8" fillId="0" borderId="10" xfId="3" applyNumberFormat="1" applyFont="1" applyFill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6" fontId="8" fillId="0" borderId="10" xfId="1" applyNumberFormat="1" applyFont="1" applyFill="1" applyBorder="1" applyAlignment="1">
      <alignment vertical="top" wrapText="1"/>
    </xf>
    <xf numFmtId="166" fontId="12" fillId="0" borderId="10" xfId="1" applyNumberFormat="1" applyFont="1" applyFill="1" applyBorder="1" applyAlignment="1">
      <alignment vertical="top" wrapText="1"/>
    </xf>
    <xf numFmtId="167" fontId="12" fillId="0" borderId="10" xfId="1" applyNumberFormat="1" applyFont="1" applyFill="1" applyBorder="1" applyAlignment="1">
      <alignment vertical="top" wrapText="1"/>
    </xf>
    <xf numFmtId="9" fontId="12" fillId="0" borderId="10" xfId="2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4" fillId="0" borderId="8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44" fontId="14" fillId="0" borderId="2" xfId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left" vertical="center" wrapText="1"/>
    </xf>
    <xf numFmtId="44" fontId="14" fillId="0" borderId="2" xfId="1" quotePrefix="1" applyFont="1" applyFill="1" applyBorder="1" applyAlignment="1">
      <alignment horizontal="left" vertical="center" wrapText="1"/>
    </xf>
    <xf numFmtId="0" fontId="14" fillId="0" borderId="2" xfId="0" quotePrefix="1" applyFont="1" applyBorder="1" applyAlignment="1">
      <alignment horizontal="left" vertical="center" wrapText="1"/>
    </xf>
    <xf numFmtId="0" fontId="14" fillId="0" borderId="9" xfId="0" quotePrefix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4" fontId="14" fillId="0" borderId="10" xfId="1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justify" vertical="top"/>
    </xf>
  </cellXfs>
  <cellStyles count="5">
    <cellStyle name="Komma" xfId="3" builtinId="3"/>
    <cellStyle name="Procent" xfId="2" builtinId="5"/>
    <cellStyle name="Standaard" xfId="0" builtinId="0"/>
    <cellStyle name="Valuta" xfId="1" builtinId="4"/>
    <cellStyle name="Valuta 2" xfId="4" xr:uid="{54BBDE56-7303-4A85-B7D5-C388A45D6F56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3" formatCode="#,##0"/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rgb="FFAFCB5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[$€-413]\ * #,##0_ ;_ [$€-413]\ * \-#,##0_ ;_ [$€-413]\ * &quot;-&quot;??_ ;_ @_ 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_ &quot;€&quot;\ * #,##0.0_ ;_ &quot;€&quot;\ * \-#,##0.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&quot;€&quot;\ * #,##0_ ;_ &quot;€&quot;\ * \-#,##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_ &quot;€&quot;\ * #,##0_ ;_ &quot;€&quot;\ * \-#,##0_ ;_ &quot;€&quot;\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 [$€-413]\ * #,##0_ ;_ [$€-413]\ * \-#,##0_ ;_ [$€-413]\ * &quot;-&quot;??_ ;_ @_ 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_ * #,##0.0_ ;_ * \-#,##0.0_ ;_ * &quot;-&quot;??_ ;_ @_ 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rgb="FFAFCB5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colors>
    <mruColors>
      <color rgb="FFAFC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6350</xdr:rowOff>
    </xdr:from>
    <xdr:to>
      <xdr:col>1</xdr:col>
      <xdr:colOff>1044575</xdr:colOff>
      <xdr:row>6</xdr:row>
      <xdr:rowOff>142875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DEDC5B0-BF19-4A40-AFAD-3AA7EE13C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87325"/>
          <a:ext cx="1035050" cy="1041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1035050</xdr:colOff>
      <xdr:row>6</xdr:row>
      <xdr:rowOff>135583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84951B46-A5E0-46FE-84DA-0980B88AC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190500"/>
          <a:ext cx="1028700" cy="10309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35346A-C25F-4A75-B51D-A1DC23AA2B79}" name="Tabel1" displayName="Tabel1" ref="B16:R46" totalsRowShown="0" headerRowDxfId="35" dataDxfId="33" headerRowBorderDxfId="34" tableBorderDxfId="32" totalsRowBorderDxfId="31">
  <autoFilter ref="B16:R46" xr:uid="{8635346A-C25F-4A75-B51D-A1DC23AA2B79}"/>
  <tableColumns count="17">
    <tableColumn id="1" xr3:uid="{DB3173BC-5E76-4B6E-9E81-5FE140490814}" name="Wind-/zonnepark" dataDxfId="30"/>
    <tableColumn id="2" xr3:uid="{EB04D42B-5B82-4133-89C3-F6756128F825}" name="Coöperatie" dataDxfId="29"/>
    <tableColumn id="3" xr3:uid="{965AEF45-4A40-4280-94CC-9E56872E4D81}" name="Uitgevende instelling" dataDxfId="28"/>
    <tableColumn id="4" xr3:uid="{3951200E-503A-4912-AEEB-9E8E03D59C68}" name="Vermogen totaal (MW)" dataDxfId="27" dataCellStyle="Komma"/>
    <tableColumn id="5" xr3:uid="{A19A430D-56E0-41A7-84FC-6F7F615BBEBD}" name="%- eigendom" dataDxfId="26"/>
    <tableColumn id="6" xr3:uid="{D545ED1D-3D8A-4D9E-A9CA-049CB412580A}" name="Vermogen (MW) toegerekend aan coöperatie" dataDxfId="25" dataCellStyle="Komma"/>
    <tableColumn id="7" xr3:uid="{4CDA23AD-9D0E-41A4-8C07-1DDBAAEEC188}" name="Doelbedrag (obligatie)uitgifte" dataDxfId="24"/>
    <tableColumn id="8" xr3:uid="{9C336B0F-2FCD-493D-81A9-080D1CEA2DAF}" name="Doelbedrag per MW" dataDxfId="23" dataCellStyle="Valuta"/>
    <tableColumn id="9" xr3:uid="{90A4E359-5B17-422E-ACB1-AAD2D117F82D}" name="Investering (EV t.b.v aandeel coöperatie)" dataDxfId="22" dataCellStyle="Valuta"/>
    <tableColumn id="10" xr3:uid="{CCC297E3-AD86-4884-BE68-B20378B9B6F0}" name="Investering per MW (miljoen euro)" dataDxfId="21" dataCellStyle="Valuta"/>
    <tableColumn id="11" xr3:uid="{D227DB16-E02A-413A-A039-4939FBB24E98}" name="Doelbedrag/ investering -%" dataDxfId="20" dataCellStyle="Procent"/>
    <tableColumn id="12" xr3:uid="{324FA8D1-321F-46CC-A685-9EAB3E78FBA6}" name="Type obligatie/ participatie" dataDxfId="19"/>
    <tableColumn id="13" xr3:uid="{B5D3868E-195D-47BB-B839-0EA97C671A53}" name="Euro per stuk" dataDxfId="18"/>
    <tableColumn id="14" xr3:uid="{6A7A040C-6B99-4E84-8242-70872A3137AA}" name="Maximum per deelnemer" dataDxfId="17"/>
    <tableColumn id="15" xr3:uid="{2B7CBDC7-EBFB-4176-A292-9C5E261FCCA5}" name="Verwacht rendement" dataDxfId="16"/>
    <tableColumn id="16" xr3:uid="{FB06C85E-CBCE-4CFC-BADF-10E86992D446}" name="Looptijd" dataDxfId="15"/>
    <tableColumn id="17" xr3:uid="{D93EF999-CE4C-479E-A5D8-848BECA10FA6}" name="Voorwaarden deelname" dataDxfId="14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DA798B-CFC8-4070-95FE-48B5F05EBC4F}" name="Tabel2" displayName="Tabel2" ref="B16:J37" totalsRowShown="0" headerRowDxfId="13" dataDxfId="11" headerRowBorderDxfId="12" tableBorderDxfId="10" totalsRowBorderDxfId="9">
  <autoFilter ref="B16:J37" xr:uid="{02DA798B-CFC8-4070-95FE-48B5F05EBC4F}"/>
  <tableColumns count="9">
    <tableColumn id="1" xr3:uid="{197B9306-DC88-490D-B75D-00F06406AD6B}" name="Windpark" dataDxfId="8"/>
    <tableColumn id="2" xr3:uid="{D5D6D736-8247-4283-90F6-918B29849FA2}" name="Coöperatie" dataDxfId="7"/>
    <tableColumn id="3" xr3:uid="{29D251A0-1414-4011-8083-B9162526829F}" name="Vermogen (MW) - totaal " dataDxfId="6"/>
    <tableColumn id="4" xr3:uid="{3BD3579B-15A6-4A80-A695-F7317BF8989D}" name="Vermogen (MW) (%- coöperatie eigendom)" dataDxfId="5"/>
    <tableColumn id="5" xr3:uid="{7AEE8939-1085-428F-9BE8-46366216EFF9}" name="Euro per jaar (gemiddeld)" dataDxfId="4"/>
    <tableColumn id="6" xr3:uid="{9239F057-4C67-423C-AD8C-8CDEE62882A6}" name="Richtbedrag Euro/ MWh " dataDxfId="3" dataCellStyle="Valuta"/>
    <tableColumn id="7" xr3:uid="{D5AA3316-E792-4081-BB51-98B46F8AAD3B}" name="Beheer" dataDxfId="2"/>
    <tableColumn id="8" xr3:uid="{E618DA30-2A58-47B4-A188-AF3169E14BCC}" name="Bestemming gelden" dataDxfId="1"/>
    <tableColumn id="9" xr3:uid="{6D3E3D3F-9F9E-477E-AC11-47F2B1BE5086}" name="Jaar eerste bijdrage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BADB-9011-48EC-B499-07FB14408416}">
  <dimension ref="B9:R49"/>
  <sheetViews>
    <sheetView tabSelected="1" zoomScaleNormal="100" workbookViewId="0"/>
  </sheetViews>
  <sheetFormatPr defaultRowHeight="14.5" x14ac:dyDescent="0.35"/>
  <cols>
    <col min="1" max="1" width="8" customWidth="1"/>
    <col min="2" max="3" width="27" customWidth="1"/>
    <col min="4" max="4" width="21.54296875" customWidth="1"/>
    <col min="5" max="5" width="11.54296875" style="6" customWidth="1"/>
    <col min="6" max="6" width="11.7265625" style="6" customWidth="1"/>
    <col min="7" max="7" width="17.1796875" style="11" customWidth="1"/>
    <col min="8" max="8" width="20.453125" customWidth="1"/>
    <col min="9" max="9" width="16.1796875" style="7" customWidth="1"/>
    <col min="10" max="10" width="22.1796875" style="7" customWidth="1"/>
    <col min="11" max="11" width="14.81640625" style="7" customWidth="1"/>
    <col min="12" max="12" width="16.1796875" style="8" customWidth="1"/>
    <col min="13" max="13" width="37.81640625" customWidth="1"/>
    <col min="14" max="14" width="18.81640625" customWidth="1"/>
    <col min="15" max="15" width="13.81640625" customWidth="1"/>
    <col min="16" max="16" width="28" customWidth="1"/>
    <col min="17" max="17" width="21" customWidth="1"/>
    <col min="18" max="18" width="32.453125" customWidth="1"/>
  </cols>
  <sheetData>
    <row r="9" spans="2:18" ht="23.5" x14ac:dyDescent="0.55000000000000004">
      <c r="B9" s="1" t="s">
        <v>245</v>
      </c>
    </row>
    <row r="10" spans="2:18" x14ac:dyDescent="0.35">
      <c r="B10" s="2" t="s">
        <v>111</v>
      </c>
    </row>
    <row r="11" spans="2:18" x14ac:dyDescent="0.35">
      <c r="B11" s="3" t="s">
        <v>108</v>
      </c>
    </row>
    <row r="13" spans="2:18" x14ac:dyDescent="0.35">
      <c r="G13" t="s">
        <v>251</v>
      </c>
    </row>
    <row r="14" spans="2:18" ht="18.5" x14ac:dyDescent="0.45">
      <c r="B14" s="13" t="s">
        <v>246</v>
      </c>
      <c r="M14" s="4"/>
    </row>
    <row r="16" spans="2:18" s="5" customFormat="1" ht="46.5" x14ac:dyDescent="0.35">
      <c r="B16" s="15" t="s">
        <v>250</v>
      </c>
      <c r="C16" s="16" t="s">
        <v>0</v>
      </c>
      <c r="D16" s="16" t="s">
        <v>1</v>
      </c>
      <c r="E16" s="17" t="s">
        <v>112</v>
      </c>
      <c r="F16" s="17" t="s">
        <v>110</v>
      </c>
      <c r="G16" s="18" t="s">
        <v>247</v>
      </c>
      <c r="H16" s="16" t="s">
        <v>2</v>
      </c>
      <c r="I16" s="19" t="s">
        <v>137</v>
      </c>
      <c r="J16" s="19" t="s">
        <v>248</v>
      </c>
      <c r="K16" s="19" t="s">
        <v>138</v>
      </c>
      <c r="L16" s="19" t="s">
        <v>114</v>
      </c>
      <c r="M16" s="16" t="s">
        <v>3</v>
      </c>
      <c r="N16" s="16" t="s">
        <v>4</v>
      </c>
      <c r="O16" s="16" t="s">
        <v>5</v>
      </c>
      <c r="P16" s="16" t="s">
        <v>6</v>
      </c>
      <c r="Q16" s="16" t="s">
        <v>7</v>
      </c>
      <c r="R16" s="20" t="s">
        <v>8</v>
      </c>
    </row>
    <row r="17" spans="2:18" s="10" customFormat="1" ht="30.75" customHeight="1" x14ac:dyDescent="0.35">
      <c r="B17" s="27" t="s">
        <v>9</v>
      </c>
      <c r="C17" s="28" t="s">
        <v>10</v>
      </c>
      <c r="D17" s="28" t="s">
        <v>82</v>
      </c>
      <c r="E17" s="29">
        <v>102</v>
      </c>
      <c r="F17" s="30">
        <v>0.6</v>
      </c>
      <c r="G17" s="31">
        <v>61.199999999999996</v>
      </c>
      <c r="H17" s="32">
        <v>21850000</v>
      </c>
      <c r="I17" s="33">
        <v>357026.14379084972</v>
      </c>
      <c r="J17" s="34">
        <v>120000000</v>
      </c>
      <c r="K17" s="35">
        <v>1.9607843137254903</v>
      </c>
      <c r="L17" s="36">
        <v>0.18208333333333335</v>
      </c>
      <c r="M17" s="28" t="s">
        <v>109</v>
      </c>
      <c r="N17" s="37">
        <v>500</v>
      </c>
      <c r="O17" s="37">
        <v>250000</v>
      </c>
      <c r="P17" s="28" t="s">
        <v>83</v>
      </c>
      <c r="Q17" s="28" t="s">
        <v>12</v>
      </c>
      <c r="R17" s="38" t="s">
        <v>243</v>
      </c>
    </row>
    <row r="18" spans="2:18" s="10" customFormat="1" ht="35.25" customHeight="1" x14ac:dyDescent="0.35">
      <c r="B18" s="27" t="s">
        <v>13</v>
      </c>
      <c r="C18" s="28" t="s">
        <v>14</v>
      </c>
      <c r="D18" s="28" t="s">
        <v>15</v>
      </c>
      <c r="E18" s="29">
        <v>16.8</v>
      </c>
      <c r="F18" s="30">
        <v>0.5</v>
      </c>
      <c r="G18" s="31">
        <v>8.4</v>
      </c>
      <c r="H18" s="37">
        <v>2860000</v>
      </c>
      <c r="I18" s="33">
        <v>340476.19047619047</v>
      </c>
      <c r="J18" s="34">
        <v>18650000</v>
      </c>
      <c r="K18" s="35">
        <v>2.2202380952380953</v>
      </c>
      <c r="L18" s="36">
        <v>0.15335120643431635</v>
      </c>
      <c r="M18" s="28" t="s">
        <v>87</v>
      </c>
      <c r="N18" s="37">
        <v>250</v>
      </c>
      <c r="O18" s="28" t="s">
        <v>17</v>
      </c>
      <c r="P18" s="28" t="s">
        <v>18</v>
      </c>
      <c r="Q18" s="28" t="s">
        <v>86</v>
      </c>
      <c r="R18" s="38" t="s">
        <v>19</v>
      </c>
    </row>
    <row r="19" spans="2:18" s="10" customFormat="1" ht="35.25" customHeight="1" x14ac:dyDescent="0.35">
      <c r="B19" s="27" t="s">
        <v>20</v>
      </c>
      <c r="C19" s="28" t="s">
        <v>21</v>
      </c>
      <c r="D19" s="28" t="s">
        <v>15</v>
      </c>
      <c r="E19" s="29">
        <v>14.4</v>
      </c>
      <c r="F19" s="30">
        <v>0.25</v>
      </c>
      <c r="G19" s="31">
        <v>3.6</v>
      </c>
      <c r="H19" s="37">
        <v>700000</v>
      </c>
      <c r="I19" s="33">
        <v>194444.44444444444</v>
      </c>
      <c r="J19" s="33">
        <v>4500000</v>
      </c>
      <c r="K19" s="35">
        <v>1.25</v>
      </c>
      <c r="L19" s="36">
        <v>0.15555555555555556</v>
      </c>
      <c r="M19" s="28" t="s">
        <v>16</v>
      </c>
      <c r="N19" s="37">
        <v>87.5</v>
      </c>
      <c r="O19" s="28" t="s">
        <v>22</v>
      </c>
      <c r="P19" s="28" t="s">
        <v>85</v>
      </c>
      <c r="Q19" s="28" t="s">
        <v>23</v>
      </c>
      <c r="R19" s="38" t="s">
        <v>84</v>
      </c>
    </row>
    <row r="20" spans="2:18" s="10" customFormat="1" ht="35.25" customHeight="1" x14ac:dyDescent="0.35">
      <c r="B20" s="27" t="s">
        <v>25</v>
      </c>
      <c r="C20" s="28" t="s">
        <v>26</v>
      </c>
      <c r="D20" s="28" t="s">
        <v>15</v>
      </c>
      <c r="E20" s="29">
        <v>13.5</v>
      </c>
      <c r="F20" s="30">
        <v>1</v>
      </c>
      <c r="G20" s="31">
        <v>13.5</v>
      </c>
      <c r="H20" s="37">
        <v>2100000</v>
      </c>
      <c r="I20" s="33">
        <v>155555.55555555556</v>
      </c>
      <c r="J20" s="33">
        <v>14000000</v>
      </c>
      <c r="K20" s="35">
        <v>1.037037037037037</v>
      </c>
      <c r="L20" s="36">
        <v>0.15</v>
      </c>
      <c r="M20" s="28" t="s">
        <v>27</v>
      </c>
      <c r="N20" s="37">
        <v>250</v>
      </c>
      <c r="O20" s="28" t="s">
        <v>22</v>
      </c>
      <c r="P20" s="28" t="s">
        <v>101</v>
      </c>
      <c r="Q20" s="28" t="s">
        <v>28</v>
      </c>
      <c r="R20" s="38" t="s">
        <v>29</v>
      </c>
    </row>
    <row r="21" spans="2:18" s="10" customFormat="1" ht="35.25" customHeight="1" x14ac:dyDescent="0.35">
      <c r="B21" s="27" t="s">
        <v>128</v>
      </c>
      <c r="C21" s="28" t="s">
        <v>129</v>
      </c>
      <c r="D21" s="28" t="s">
        <v>15</v>
      </c>
      <c r="E21" s="29">
        <v>9</v>
      </c>
      <c r="F21" s="30">
        <v>1</v>
      </c>
      <c r="G21" s="31">
        <v>9</v>
      </c>
      <c r="H21" s="39" t="s">
        <v>136</v>
      </c>
      <c r="I21" s="33"/>
      <c r="J21" s="33"/>
      <c r="K21" s="35">
        <v>0</v>
      </c>
      <c r="L21" s="36"/>
      <c r="M21" s="28"/>
      <c r="N21" s="37"/>
      <c r="O21" s="28"/>
      <c r="P21" s="28"/>
      <c r="Q21" s="28"/>
      <c r="R21" s="38"/>
    </row>
    <row r="22" spans="2:18" s="10" customFormat="1" ht="35.25" customHeight="1" x14ac:dyDescent="0.35">
      <c r="B22" s="27" t="s">
        <v>144</v>
      </c>
      <c r="C22" s="28" t="s">
        <v>145</v>
      </c>
      <c r="D22" s="28" t="s">
        <v>15</v>
      </c>
      <c r="E22" s="29">
        <v>18</v>
      </c>
      <c r="F22" s="30">
        <v>0.5</v>
      </c>
      <c r="G22" s="31">
        <v>9</v>
      </c>
      <c r="H22" s="39" t="s">
        <v>136</v>
      </c>
      <c r="I22" s="33"/>
      <c r="J22" s="33"/>
      <c r="K22" s="35">
        <v>0</v>
      </c>
      <c r="L22" s="36"/>
      <c r="M22" s="28"/>
      <c r="N22" s="37"/>
      <c r="O22" s="28"/>
      <c r="P22" s="28"/>
      <c r="Q22" s="28"/>
      <c r="R22" s="38"/>
    </row>
    <row r="23" spans="2:18" s="10" customFormat="1" ht="35.25" customHeight="1" x14ac:dyDescent="0.35">
      <c r="B23" s="27" t="s">
        <v>30</v>
      </c>
      <c r="C23" s="28" t="s">
        <v>31</v>
      </c>
      <c r="D23" s="28" t="s">
        <v>40</v>
      </c>
      <c r="E23" s="29">
        <v>21.2</v>
      </c>
      <c r="F23" s="30">
        <v>0.25</v>
      </c>
      <c r="G23" s="31">
        <v>5.3</v>
      </c>
      <c r="H23" s="37">
        <v>758375</v>
      </c>
      <c r="I23" s="33">
        <v>143089.62264150943</v>
      </c>
      <c r="J23" s="33">
        <v>6750000</v>
      </c>
      <c r="K23" s="35">
        <v>1.2735849056603774</v>
      </c>
      <c r="L23" s="36">
        <v>0.11235185185185186</v>
      </c>
      <c r="M23" s="28" t="s">
        <v>27</v>
      </c>
      <c r="N23" s="37">
        <v>500</v>
      </c>
      <c r="O23" s="37">
        <v>100000</v>
      </c>
      <c r="P23" s="28" t="s">
        <v>100</v>
      </c>
      <c r="Q23" s="28" t="s">
        <v>32</v>
      </c>
      <c r="R23" s="38" t="s">
        <v>107</v>
      </c>
    </row>
    <row r="24" spans="2:18" s="10" customFormat="1" ht="35.25" customHeight="1" x14ac:dyDescent="0.35">
      <c r="B24" s="27" t="s">
        <v>118</v>
      </c>
      <c r="C24" s="28" t="s">
        <v>117</v>
      </c>
      <c r="D24" s="28" t="s">
        <v>15</v>
      </c>
      <c r="E24" s="29">
        <v>12.6</v>
      </c>
      <c r="F24" s="30">
        <v>0.5</v>
      </c>
      <c r="G24" s="31">
        <v>6.3</v>
      </c>
      <c r="H24" s="37">
        <v>1162500</v>
      </c>
      <c r="I24" s="33">
        <v>184523.80952380953</v>
      </c>
      <c r="J24" s="33">
        <v>7750000</v>
      </c>
      <c r="K24" s="35">
        <v>1.2301587301587302</v>
      </c>
      <c r="L24" s="36">
        <v>0.15</v>
      </c>
      <c r="M24" s="28" t="s">
        <v>16</v>
      </c>
      <c r="N24" s="37"/>
      <c r="O24" s="37"/>
      <c r="P24" s="28"/>
      <c r="Q24" s="28"/>
      <c r="R24" s="38"/>
    </row>
    <row r="25" spans="2:18" s="10" customFormat="1" ht="35.25" customHeight="1" x14ac:dyDescent="0.35">
      <c r="B25" s="27" t="s">
        <v>116</v>
      </c>
      <c r="C25" s="28" t="s">
        <v>47</v>
      </c>
      <c r="D25" s="28" t="s">
        <v>15</v>
      </c>
      <c r="E25" s="29">
        <v>10</v>
      </c>
      <c r="F25" s="30">
        <v>1</v>
      </c>
      <c r="G25" s="31">
        <v>10</v>
      </c>
      <c r="H25" s="37">
        <v>2000000</v>
      </c>
      <c r="I25" s="33">
        <v>200000</v>
      </c>
      <c r="J25" s="34">
        <v>15100000</v>
      </c>
      <c r="K25" s="35">
        <v>1.51</v>
      </c>
      <c r="L25" s="36">
        <v>0.13245033112582782</v>
      </c>
      <c r="M25" s="28" t="s">
        <v>27</v>
      </c>
      <c r="N25" s="37"/>
      <c r="O25" s="37"/>
      <c r="P25" s="28"/>
      <c r="Q25" s="28"/>
      <c r="R25" s="38"/>
    </row>
    <row r="26" spans="2:18" s="10" customFormat="1" ht="35.25" customHeight="1" x14ac:dyDescent="0.35">
      <c r="B26" s="27" t="s">
        <v>119</v>
      </c>
      <c r="C26" s="28" t="s">
        <v>120</v>
      </c>
      <c r="D26" s="28" t="s">
        <v>15</v>
      </c>
      <c r="E26" s="29">
        <v>15.4</v>
      </c>
      <c r="F26" s="30">
        <v>0.5</v>
      </c>
      <c r="G26" s="31">
        <v>7.7</v>
      </c>
      <c r="H26" s="37">
        <v>1500000</v>
      </c>
      <c r="I26" s="33">
        <v>194805.1948051948</v>
      </c>
      <c r="J26" s="34">
        <v>7750000</v>
      </c>
      <c r="K26" s="35">
        <v>1.0064935064935066</v>
      </c>
      <c r="L26" s="36">
        <v>0.19354838709677419</v>
      </c>
      <c r="M26" s="28" t="s">
        <v>27</v>
      </c>
      <c r="N26" s="37"/>
      <c r="O26" s="37"/>
      <c r="P26" s="28"/>
      <c r="Q26" s="28"/>
      <c r="R26" s="38"/>
    </row>
    <row r="27" spans="2:18" s="10" customFormat="1" ht="35.25" customHeight="1" x14ac:dyDescent="0.35">
      <c r="B27" s="27" t="s">
        <v>122</v>
      </c>
      <c r="C27" s="28" t="s">
        <v>123</v>
      </c>
      <c r="D27" s="28" t="s">
        <v>40</v>
      </c>
      <c r="E27" s="29">
        <v>7.6</v>
      </c>
      <c r="F27" s="30">
        <v>1</v>
      </c>
      <c r="G27" s="31">
        <v>7.6</v>
      </c>
      <c r="H27" s="37">
        <v>1300000</v>
      </c>
      <c r="I27" s="33">
        <v>171052.63157894739</v>
      </c>
      <c r="J27" s="34">
        <v>9620000</v>
      </c>
      <c r="K27" s="35">
        <v>1.2657894736842106</v>
      </c>
      <c r="L27" s="36">
        <v>0.13513513513513514</v>
      </c>
      <c r="M27" s="28" t="s">
        <v>27</v>
      </c>
      <c r="N27" s="37">
        <v>250</v>
      </c>
      <c r="O27" s="37">
        <v>20000</v>
      </c>
      <c r="P27" s="28" t="s">
        <v>124</v>
      </c>
      <c r="Q27" s="28" t="s">
        <v>32</v>
      </c>
      <c r="R27" s="38" t="s">
        <v>125</v>
      </c>
    </row>
    <row r="28" spans="2:18" s="10" customFormat="1" ht="35.25" customHeight="1" x14ac:dyDescent="0.35">
      <c r="B28" s="27" t="s">
        <v>150</v>
      </c>
      <c r="C28" s="28" t="s">
        <v>151</v>
      </c>
      <c r="D28" s="28" t="s">
        <v>40</v>
      </c>
      <c r="E28" s="29">
        <v>18</v>
      </c>
      <c r="F28" s="30">
        <v>0.25</v>
      </c>
      <c r="G28" s="31">
        <v>4.5</v>
      </c>
      <c r="H28" s="37"/>
      <c r="I28" s="33"/>
      <c r="J28" s="34"/>
      <c r="K28" s="35"/>
      <c r="L28" s="36"/>
      <c r="M28" s="28"/>
      <c r="N28" s="37"/>
      <c r="O28" s="37"/>
      <c r="P28" s="28"/>
      <c r="Q28" s="28"/>
      <c r="R28" s="38"/>
    </row>
    <row r="29" spans="2:18" s="10" customFormat="1" ht="35.25" customHeight="1" x14ac:dyDescent="0.35">
      <c r="B29" s="27" t="s">
        <v>33</v>
      </c>
      <c r="C29" s="28" t="s">
        <v>34</v>
      </c>
      <c r="D29" s="28" t="s">
        <v>90</v>
      </c>
      <c r="E29" s="29">
        <v>8.4</v>
      </c>
      <c r="F29" s="30">
        <v>1</v>
      </c>
      <c r="G29" s="31">
        <v>8.4</v>
      </c>
      <c r="H29" s="37">
        <v>450000</v>
      </c>
      <c r="I29" s="33">
        <v>53571.428571428572</v>
      </c>
      <c r="J29" s="33">
        <v>10080000</v>
      </c>
      <c r="K29" s="35">
        <v>1.2</v>
      </c>
      <c r="L29" s="36">
        <v>4.4642857142857144E-2</v>
      </c>
      <c r="M29" s="28" t="s">
        <v>27</v>
      </c>
      <c r="N29" s="37">
        <v>250</v>
      </c>
      <c r="O29" s="40">
        <v>2500</v>
      </c>
      <c r="P29" s="28" t="s">
        <v>99</v>
      </c>
      <c r="Q29" s="28" t="s">
        <v>32</v>
      </c>
      <c r="R29" s="38" t="s">
        <v>35</v>
      </c>
    </row>
    <row r="30" spans="2:18" s="10" customFormat="1" ht="35.25" customHeight="1" x14ac:dyDescent="0.35">
      <c r="B30" s="27" t="s">
        <v>36</v>
      </c>
      <c r="C30" s="28" t="s">
        <v>37</v>
      </c>
      <c r="D30" s="28" t="s">
        <v>15</v>
      </c>
      <c r="E30" s="29">
        <v>6</v>
      </c>
      <c r="F30" s="30">
        <v>1</v>
      </c>
      <c r="G30" s="31">
        <v>6</v>
      </c>
      <c r="H30" s="32">
        <v>1650000</v>
      </c>
      <c r="I30" s="33">
        <v>275000</v>
      </c>
      <c r="J30" s="33">
        <v>6000000</v>
      </c>
      <c r="K30" s="35">
        <v>1</v>
      </c>
      <c r="L30" s="36">
        <v>0.27500000000000002</v>
      </c>
      <c r="M30" s="28" t="s">
        <v>27</v>
      </c>
      <c r="N30" s="37">
        <v>250</v>
      </c>
      <c r="O30" s="41" t="s">
        <v>102</v>
      </c>
      <c r="P30" s="28" t="s">
        <v>98</v>
      </c>
      <c r="Q30" s="28" t="s">
        <v>86</v>
      </c>
      <c r="R30" s="38" t="s">
        <v>38</v>
      </c>
    </row>
    <row r="31" spans="2:18" s="10" customFormat="1" ht="35.25" customHeight="1" x14ac:dyDescent="0.35">
      <c r="B31" s="27" t="s">
        <v>39</v>
      </c>
      <c r="C31" s="28" t="s">
        <v>89</v>
      </c>
      <c r="D31" s="28" t="s">
        <v>40</v>
      </c>
      <c r="E31" s="29">
        <v>18.7</v>
      </c>
      <c r="F31" s="30">
        <v>0.5</v>
      </c>
      <c r="G31" s="31">
        <v>9.35</v>
      </c>
      <c r="H31" s="37">
        <v>1030000</v>
      </c>
      <c r="I31" s="33">
        <v>110160.42780748663</v>
      </c>
      <c r="J31" s="34">
        <v>8157500</v>
      </c>
      <c r="K31" s="35">
        <v>0.87245989304812832</v>
      </c>
      <c r="L31" s="36">
        <v>0.12626417407293902</v>
      </c>
      <c r="M31" s="28" t="s">
        <v>11</v>
      </c>
      <c r="N31" s="37">
        <v>250</v>
      </c>
      <c r="O31" s="28" t="s">
        <v>41</v>
      </c>
      <c r="P31" s="28" t="s">
        <v>97</v>
      </c>
      <c r="Q31" s="28" t="s">
        <v>42</v>
      </c>
      <c r="R31" s="38"/>
    </row>
    <row r="32" spans="2:18" s="10" customFormat="1" ht="35.25" customHeight="1" x14ac:dyDescent="0.35">
      <c r="B32" s="27" t="s">
        <v>43</v>
      </c>
      <c r="C32" s="28" t="s">
        <v>44</v>
      </c>
      <c r="D32" s="28" t="s">
        <v>45</v>
      </c>
      <c r="E32" s="29">
        <v>2.7</v>
      </c>
      <c r="F32" s="30">
        <v>0.5</v>
      </c>
      <c r="G32" s="31">
        <v>1.35</v>
      </c>
      <c r="H32" s="37">
        <v>458000</v>
      </c>
      <c r="I32" s="33">
        <v>339259.25925925921</v>
      </c>
      <c r="J32" s="34">
        <v>2235500</v>
      </c>
      <c r="K32" s="35">
        <v>1.6559259259259258</v>
      </c>
      <c r="L32" s="36">
        <v>0.20487586669648847</v>
      </c>
      <c r="M32" s="28" t="s">
        <v>27</v>
      </c>
      <c r="N32" s="37">
        <v>250</v>
      </c>
      <c r="O32" s="28"/>
      <c r="P32" s="42" t="s">
        <v>96</v>
      </c>
      <c r="Q32" s="28" t="s">
        <v>23</v>
      </c>
      <c r="R32" s="38" t="s">
        <v>24</v>
      </c>
    </row>
    <row r="33" spans="2:18" s="10" customFormat="1" ht="35.25" customHeight="1" x14ac:dyDescent="0.35">
      <c r="B33" s="27" t="s">
        <v>46</v>
      </c>
      <c r="C33" s="28" t="s">
        <v>47</v>
      </c>
      <c r="D33" s="28" t="s">
        <v>15</v>
      </c>
      <c r="E33" s="29">
        <v>5</v>
      </c>
      <c r="F33" s="30">
        <v>0.9</v>
      </c>
      <c r="G33" s="31">
        <v>4.5</v>
      </c>
      <c r="H33" s="37">
        <v>510000</v>
      </c>
      <c r="I33" s="33">
        <v>113333.33333333333</v>
      </c>
      <c r="J33" s="34">
        <v>3966000</v>
      </c>
      <c r="K33" s="35">
        <v>0.88133333333333341</v>
      </c>
      <c r="L33" s="43">
        <v>0.14288115649689023</v>
      </c>
      <c r="M33" s="28" t="s">
        <v>16</v>
      </c>
      <c r="N33" s="37">
        <v>50</v>
      </c>
      <c r="O33" s="37">
        <v>10000</v>
      </c>
      <c r="P33" s="28" t="s">
        <v>48</v>
      </c>
      <c r="Q33" s="28" t="s">
        <v>49</v>
      </c>
      <c r="R33" s="38" t="s">
        <v>106</v>
      </c>
    </row>
    <row r="34" spans="2:18" s="10" customFormat="1" ht="35.25" customHeight="1" x14ac:dyDescent="0.35">
      <c r="B34" s="27" t="s">
        <v>50</v>
      </c>
      <c r="C34" s="28" t="s">
        <v>51</v>
      </c>
      <c r="D34" s="28" t="s">
        <v>40</v>
      </c>
      <c r="E34" s="29">
        <v>0.8</v>
      </c>
      <c r="F34" s="30">
        <v>1</v>
      </c>
      <c r="G34" s="31">
        <v>0.8</v>
      </c>
      <c r="H34" s="37">
        <v>300000</v>
      </c>
      <c r="I34" s="33">
        <v>375000</v>
      </c>
      <c r="J34" s="34">
        <v>650000</v>
      </c>
      <c r="K34" s="35">
        <v>0.8125</v>
      </c>
      <c r="L34" s="36">
        <v>0.46153846153846156</v>
      </c>
      <c r="M34" s="28" t="s">
        <v>27</v>
      </c>
      <c r="N34" s="37">
        <v>100</v>
      </c>
      <c r="O34" s="37">
        <v>10000</v>
      </c>
      <c r="P34" s="28" t="s">
        <v>95</v>
      </c>
      <c r="Q34" s="28" t="s">
        <v>52</v>
      </c>
      <c r="R34" s="38" t="s">
        <v>53</v>
      </c>
    </row>
    <row r="35" spans="2:18" s="10" customFormat="1" ht="35.25" customHeight="1" x14ac:dyDescent="0.35">
      <c r="B35" s="27" t="s">
        <v>54</v>
      </c>
      <c r="C35" s="28" t="s">
        <v>55</v>
      </c>
      <c r="D35" s="28" t="s">
        <v>40</v>
      </c>
      <c r="E35" s="29">
        <v>1.6</v>
      </c>
      <c r="F35" s="30">
        <v>1</v>
      </c>
      <c r="G35" s="31">
        <v>1.6</v>
      </c>
      <c r="H35" s="37">
        <v>875000</v>
      </c>
      <c r="I35" s="33">
        <v>546875</v>
      </c>
      <c r="J35" s="34">
        <v>1300000</v>
      </c>
      <c r="K35" s="35">
        <v>0.8125</v>
      </c>
      <c r="L35" s="43">
        <v>0.67307692307692313</v>
      </c>
      <c r="M35" s="28" t="s">
        <v>16</v>
      </c>
      <c r="N35" s="37">
        <v>250</v>
      </c>
      <c r="O35" s="41" t="s">
        <v>103</v>
      </c>
      <c r="P35" s="28" t="s">
        <v>56</v>
      </c>
      <c r="Q35" s="28" t="s">
        <v>23</v>
      </c>
      <c r="R35" s="38" t="s">
        <v>105</v>
      </c>
    </row>
    <row r="36" spans="2:18" s="10" customFormat="1" ht="35.25" customHeight="1" x14ac:dyDescent="0.35">
      <c r="B36" s="27" t="s">
        <v>57</v>
      </c>
      <c r="C36" s="28" t="s">
        <v>58</v>
      </c>
      <c r="D36" s="28" t="s">
        <v>15</v>
      </c>
      <c r="E36" s="29">
        <v>2.4</v>
      </c>
      <c r="F36" s="30">
        <v>1</v>
      </c>
      <c r="G36" s="31">
        <v>2.4</v>
      </c>
      <c r="H36" s="37">
        <v>90000</v>
      </c>
      <c r="I36" s="33">
        <v>37500</v>
      </c>
      <c r="J36" s="33">
        <v>3240000</v>
      </c>
      <c r="K36" s="35">
        <v>1.35</v>
      </c>
      <c r="L36" s="36">
        <v>2.7777777777777776E-2</v>
      </c>
      <c r="M36" s="28" t="s">
        <v>16</v>
      </c>
      <c r="N36" s="37">
        <v>50</v>
      </c>
      <c r="O36" s="40">
        <v>5000</v>
      </c>
      <c r="P36" s="28"/>
      <c r="Q36" s="28" t="s">
        <v>59</v>
      </c>
      <c r="R36" s="38" t="s">
        <v>29</v>
      </c>
    </row>
    <row r="37" spans="2:18" s="10" customFormat="1" ht="35.25" customHeight="1" x14ac:dyDescent="0.35">
      <c r="B37" s="27" t="s">
        <v>60</v>
      </c>
      <c r="C37" s="28" t="s">
        <v>61</v>
      </c>
      <c r="D37" s="28" t="s">
        <v>15</v>
      </c>
      <c r="E37" s="29">
        <v>6</v>
      </c>
      <c r="F37" s="30">
        <v>1</v>
      </c>
      <c r="G37" s="31">
        <v>6</v>
      </c>
      <c r="H37" s="37">
        <v>59000</v>
      </c>
      <c r="I37" s="33">
        <v>9833.3333333333339</v>
      </c>
      <c r="J37" s="34">
        <v>4050000</v>
      </c>
      <c r="K37" s="35">
        <v>0.67500000000000004</v>
      </c>
      <c r="L37" s="36">
        <v>1.4567901234567901E-2</v>
      </c>
      <c r="M37" s="28" t="s">
        <v>27</v>
      </c>
      <c r="N37" s="37">
        <v>50</v>
      </c>
      <c r="O37" s="40">
        <v>5000</v>
      </c>
      <c r="P37" s="42" t="s">
        <v>115</v>
      </c>
      <c r="Q37" s="28" t="s">
        <v>23</v>
      </c>
      <c r="R37" s="38" t="s">
        <v>29</v>
      </c>
    </row>
    <row r="38" spans="2:18" s="10" customFormat="1" ht="35.25" customHeight="1" x14ac:dyDescent="0.35">
      <c r="B38" s="27" t="s">
        <v>62</v>
      </c>
      <c r="C38" s="28" t="s">
        <v>63</v>
      </c>
      <c r="D38" s="28" t="s">
        <v>15</v>
      </c>
      <c r="E38" s="29">
        <v>2.4</v>
      </c>
      <c r="F38" s="30">
        <v>0.49</v>
      </c>
      <c r="G38" s="31">
        <v>1.1759999999999999</v>
      </c>
      <c r="H38" s="37">
        <v>350000</v>
      </c>
      <c r="I38" s="33">
        <v>297619.04761904763</v>
      </c>
      <c r="J38" s="34">
        <v>2400000</v>
      </c>
      <c r="K38" s="35">
        <v>2.0408163265306123</v>
      </c>
      <c r="L38" s="36">
        <v>0.14583333333333334</v>
      </c>
      <c r="M38" s="28" t="s">
        <v>27</v>
      </c>
      <c r="N38" s="37">
        <v>100</v>
      </c>
      <c r="O38" s="40">
        <v>10000</v>
      </c>
      <c r="P38" s="28" t="s">
        <v>94</v>
      </c>
      <c r="Q38" s="28" t="s">
        <v>32</v>
      </c>
      <c r="R38" s="38" t="s">
        <v>64</v>
      </c>
    </row>
    <row r="39" spans="2:18" s="10" customFormat="1" ht="35.25" customHeight="1" x14ac:dyDescent="0.35">
      <c r="B39" s="27" t="s">
        <v>146</v>
      </c>
      <c r="C39" s="28" t="s">
        <v>147</v>
      </c>
      <c r="D39" s="28" t="s">
        <v>40</v>
      </c>
      <c r="E39" s="29">
        <v>3.6</v>
      </c>
      <c r="F39" s="30">
        <v>1</v>
      </c>
      <c r="G39" s="31">
        <v>3.6</v>
      </c>
      <c r="H39" s="37">
        <v>440000</v>
      </c>
      <c r="I39" s="33">
        <v>122222.22222222222</v>
      </c>
      <c r="J39" s="34">
        <v>2941000</v>
      </c>
      <c r="K39" s="35">
        <v>0.81694444444444436</v>
      </c>
      <c r="L39" s="36">
        <v>0.14960897653859231</v>
      </c>
      <c r="M39" s="28" t="s">
        <v>27</v>
      </c>
      <c r="N39" s="37">
        <v>250</v>
      </c>
      <c r="O39" s="40" t="s">
        <v>149</v>
      </c>
      <c r="P39" s="28" t="s">
        <v>148</v>
      </c>
      <c r="Q39" s="28" t="s">
        <v>23</v>
      </c>
      <c r="R39" s="38" t="s">
        <v>29</v>
      </c>
    </row>
    <row r="40" spans="2:18" s="10" customFormat="1" ht="35.25" customHeight="1" x14ac:dyDescent="0.35">
      <c r="B40" s="27" t="s">
        <v>65</v>
      </c>
      <c r="C40" s="28" t="s">
        <v>66</v>
      </c>
      <c r="D40" s="28" t="s">
        <v>15</v>
      </c>
      <c r="E40" s="29">
        <v>12.8</v>
      </c>
      <c r="F40" s="30">
        <v>0.03</v>
      </c>
      <c r="G40" s="31">
        <v>0.38400000000000001</v>
      </c>
      <c r="H40" s="37">
        <v>60600</v>
      </c>
      <c r="I40" s="33">
        <v>157812.5</v>
      </c>
      <c r="J40" s="34">
        <v>403000</v>
      </c>
      <c r="K40" s="35">
        <v>1.0494791666666667</v>
      </c>
      <c r="L40" s="36">
        <v>0.15037220843672455</v>
      </c>
      <c r="M40" s="28" t="s">
        <v>11</v>
      </c>
      <c r="N40" s="37">
        <v>50</v>
      </c>
      <c r="O40" s="28" t="s">
        <v>67</v>
      </c>
      <c r="P40" s="28" t="s">
        <v>94</v>
      </c>
      <c r="Q40" s="28" t="s">
        <v>23</v>
      </c>
      <c r="R40" s="38" t="s">
        <v>68</v>
      </c>
    </row>
    <row r="41" spans="2:18" s="10" customFormat="1" ht="35.25" customHeight="1" x14ac:dyDescent="0.35">
      <c r="B41" s="27" t="s">
        <v>69</v>
      </c>
      <c r="C41" s="28" t="s">
        <v>70</v>
      </c>
      <c r="D41" s="28" t="s">
        <v>15</v>
      </c>
      <c r="E41" s="29">
        <v>13</v>
      </c>
      <c r="F41" s="30">
        <v>0</v>
      </c>
      <c r="G41" s="31">
        <v>0</v>
      </c>
      <c r="H41" s="37">
        <v>250000</v>
      </c>
      <c r="I41" s="33">
        <v>19230.76923076923</v>
      </c>
      <c r="J41" s="33">
        <v>15600000</v>
      </c>
      <c r="K41" s="35">
        <v>1.2</v>
      </c>
      <c r="L41" s="36">
        <v>1.6025641025641024E-2</v>
      </c>
      <c r="M41" s="28" t="s">
        <v>27</v>
      </c>
      <c r="N41" s="37">
        <v>500</v>
      </c>
      <c r="O41" s="28" t="s">
        <v>67</v>
      </c>
      <c r="P41" s="44" t="s">
        <v>93</v>
      </c>
      <c r="Q41" s="28" t="s">
        <v>71</v>
      </c>
      <c r="R41" s="38" t="s">
        <v>72</v>
      </c>
    </row>
    <row r="42" spans="2:18" s="10" customFormat="1" ht="35.25" customHeight="1" x14ac:dyDescent="0.35">
      <c r="B42" s="27" t="s">
        <v>73</v>
      </c>
      <c r="C42" s="28" t="s">
        <v>88</v>
      </c>
      <c r="D42" s="28" t="s">
        <v>74</v>
      </c>
      <c r="E42" s="29">
        <v>5.8</v>
      </c>
      <c r="F42" s="30">
        <v>1</v>
      </c>
      <c r="G42" s="31">
        <v>5.8</v>
      </c>
      <c r="H42" s="37">
        <v>720000</v>
      </c>
      <c r="I42" s="33">
        <v>124137.93103448277</v>
      </c>
      <c r="J42" s="34">
        <v>3600000</v>
      </c>
      <c r="K42" s="35">
        <v>0.62068965517241381</v>
      </c>
      <c r="L42" s="36">
        <v>0.2</v>
      </c>
      <c r="M42" s="28" t="s">
        <v>16</v>
      </c>
      <c r="N42" s="37">
        <v>100</v>
      </c>
      <c r="O42" s="28" t="s">
        <v>67</v>
      </c>
      <c r="P42" s="28" t="s">
        <v>75</v>
      </c>
      <c r="Q42" s="28" t="s">
        <v>76</v>
      </c>
      <c r="R42" s="38" t="s">
        <v>77</v>
      </c>
    </row>
    <row r="43" spans="2:18" s="10" customFormat="1" ht="35.25" customHeight="1" x14ac:dyDescent="0.35">
      <c r="B43" s="27" t="s">
        <v>131</v>
      </c>
      <c r="C43" s="28" t="s">
        <v>132</v>
      </c>
      <c r="D43" s="28" t="s">
        <v>40</v>
      </c>
      <c r="E43" s="29">
        <v>0.8</v>
      </c>
      <c r="F43" s="30">
        <v>1</v>
      </c>
      <c r="G43" s="31">
        <v>0.8</v>
      </c>
      <c r="H43" s="37">
        <v>50000</v>
      </c>
      <c r="I43" s="33">
        <v>62500</v>
      </c>
      <c r="J43" s="45">
        <v>937200</v>
      </c>
      <c r="K43" s="35">
        <v>1.1715</v>
      </c>
      <c r="L43" s="36">
        <v>5.3350405463081521E-2</v>
      </c>
      <c r="M43" s="28" t="s">
        <v>27</v>
      </c>
      <c r="N43" s="37">
        <v>250</v>
      </c>
      <c r="O43" s="32">
        <v>5000</v>
      </c>
      <c r="P43" s="28" t="s">
        <v>133</v>
      </c>
      <c r="Q43" s="28" t="s">
        <v>134</v>
      </c>
      <c r="R43" s="38" t="s">
        <v>135</v>
      </c>
    </row>
    <row r="44" spans="2:18" s="10" customFormat="1" ht="35.25" customHeight="1" x14ac:dyDescent="0.35">
      <c r="B44" s="27" t="s">
        <v>139</v>
      </c>
      <c r="C44" s="28" t="s">
        <v>142</v>
      </c>
      <c r="D44" s="28" t="s">
        <v>143</v>
      </c>
      <c r="E44" s="29">
        <v>1.6</v>
      </c>
      <c r="F44" s="30">
        <v>1</v>
      </c>
      <c r="G44" s="31">
        <v>1.6</v>
      </c>
      <c r="H44" s="37">
        <v>375000</v>
      </c>
      <c r="I44" s="33">
        <v>234375</v>
      </c>
      <c r="J44" s="45">
        <v>1875000</v>
      </c>
      <c r="K44" s="35">
        <v>1.171875</v>
      </c>
      <c r="L44" s="36">
        <v>0.2</v>
      </c>
      <c r="M44" s="28" t="s">
        <v>27</v>
      </c>
      <c r="N44" s="37">
        <v>300</v>
      </c>
      <c r="O44" s="32" t="s">
        <v>67</v>
      </c>
      <c r="P44" s="28" t="s">
        <v>140</v>
      </c>
      <c r="Q44" s="28"/>
      <c r="R44" s="38" t="s">
        <v>141</v>
      </c>
    </row>
    <row r="45" spans="2:18" s="10" customFormat="1" ht="35.25" customHeight="1" x14ac:dyDescent="0.35">
      <c r="B45" s="27" t="s">
        <v>126</v>
      </c>
      <c r="C45" s="28" t="s">
        <v>127</v>
      </c>
      <c r="D45" s="28" t="s">
        <v>40</v>
      </c>
      <c r="E45" s="29">
        <v>9.5</v>
      </c>
      <c r="F45" s="30">
        <v>1</v>
      </c>
      <c r="G45" s="31">
        <v>9.5</v>
      </c>
      <c r="H45" s="37">
        <v>540000</v>
      </c>
      <c r="I45" s="33">
        <v>56842.105263157893</v>
      </c>
      <c r="J45" s="34">
        <v>5400000</v>
      </c>
      <c r="K45" s="35">
        <v>0.56842105263157894</v>
      </c>
      <c r="L45" s="36">
        <v>0.1</v>
      </c>
      <c r="M45" s="28" t="s">
        <v>16</v>
      </c>
      <c r="N45" s="37" t="s">
        <v>67</v>
      </c>
      <c r="O45" s="28" t="s">
        <v>67</v>
      </c>
      <c r="P45" s="28" t="s">
        <v>67</v>
      </c>
      <c r="Q45" s="28"/>
      <c r="R45" s="38"/>
    </row>
    <row r="46" spans="2:18" s="10" customFormat="1" ht="35.25" customHeight="1" x14ac:dyDescent="0.35">
      <c r="B46" s="46" t="s">
        <v>78</v>
      </c>
      <c r="C46" s="47" t="s">
        <v>79</v>
      </c>
      <c r="D46" s="47" t="s">
        <v>74</v>
      </c>
      <c r="E46" s="48">
        <v>1.6</v>
      </c>
      <c r="F46" s="49">
        <v>1</v>
      </c>
      <c r="G46" s="50">
        <v>1.6</v>
      </c>
      <c r="H46" s="51">
        <v>570000</v>
      </c>
      <c r="I46" s="52">
        <v>356250</v>
      </c>
      <c r="J46" s="53">
        <v>1400000</v>
      </c>
      <c r="K46" s="54">
        <v>0.875</v>
      </c>
      <c r="L46" s="55">
        <v>0.40714285714285714</v>
      </c>
      <c r="M46" s="47" t="s">
        <v>16</v>
      </c>
      <c r="N46" s="51">
        <v>100</v>
      </c>
      <c r="O46" s="47" t="s">
        <v>104</v>
      </c>
      <c r="P46" s="47" t="s">
        <v>80</v>
      </c>
      <c r="Q46" s="47" t="s">
        <v>23</v>
      </c>
      <c r="R46" s="56" t="s">
        <v>81</v>
      </c>
    </row>
    <row r="47" spans="2:18" ht="15" thickBot="1" x14ac:dyDescent="0.4">
      <c r="K47" s="14"/>
    </row>
    <row r="49" spans="10:11" x14ac:dyDescent="0.35">
      <c r="J49" s="9"/>
      <c r="K49" s="9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1D0E-CD25-46BA-8E18-9D5C186B64C5}">
  <dimension ref="B3:J42"/>
  <sheetViews>
    <sheetView zoomScaleNormal="100" workbookViewId="0"/>
  </sheetViews>
  <sheetFormatPr defaultRowHeight="14.5" x14ac:dyDescent="0.35"/>
  <cols>
    <col min="1" max="1" width="8.1796875" customWidth="1"/>
    <col min="2" max="2" width="28.81640625" customWidth="1"/>
    <col min="3" max="3" width="27" customWidth="1"/>
    <col min="4" max="4" width="17.1796875" style="6" customWidth="1"/>
    <col min="5" max="6" width="17.453125" customWidth="1"/>
    <col min="7" max="7" width="16.1796875" customWidth="1"/>
    <col min="8" max="8" width="25.7265625" customWidth="1"/>
    <col min="9" max="9" width="43.1796875" customWidth="1"/>
    <col min="10" max="10" width="31" customWidth="1"/>
    <col min="11" max="11" width="18.453125" customWidth="1"/>
  </cols>
  <sheetData>
    <row r="3" spans="2:10" x14ac:dyDescent="0.35">
      <c r="G3" s="4"/>
    </row>
    <row r="4" spans="2:10" x14ac:dyDescent="0.35">
      <c r="G4" s="4"/>
    </row>
    <row r="5" spans="2:10" x14ac:dyDescent="0.35">
      <c r="G5" s="4"/>
    </row>
    <row r="6" spans="2:10" x14ac:dyDescent="0.35">
      <c r="G6" s="4"/>
    </row>
    <row r="7" spans="2:10" x14ac:dyDescent="0.35">
      <c r="G7" s="4"/>
    </row>
    <row r="8" spans="2:10" x14ac:dyDescent="0.35">
      <c r="G8" s="4"/>
    </row>
    <row r="9" spans="2:10" ht="23.5" x14ac:dyDescent="0.55000000000000004">
      <c r="B9" s="1" t="s">
        <v>245</v>
      </c>
      <c r="G9" s="4"/>
    </row>
    <row r="10" spans="2:10" x14ac:dyDescent="0.35">
      <c r="B10" s="2" t="s">
        <v>111</v>
      </c>
      <c r="G10" s="4"/>
    </row>
    <row r="11" spans="2:10" x14ac:dyDescent="0.35">
      <c r="B11" s="3" t="s">
        <v>108</v>
      </c>
      <c r="G11" s="4"/>
    </row>
    <row r="12" spans="2:10" x14ac:dyDescent="0.35">
      <c r="G12" s="4"/>
    </row>
    <row r="13" spans="2:10" x14ac:dyDescent="0.35">
      <c r="G13" s="4"/>
    </row>
    <row r="14" spans="2:10" ht="18.5" x14ac:dyDescent="0.45">
      <c r="B14" s="13" t="s">
        <v>249</v>
      </c>
      <c r="G14" s="4"/>
    </row>
    <row r="15" spans="2:10" x14ac:dyDescent="0.35">
      <c r="G15" s="4"/>
    </row>
    <row r="16" spans="2:10" s="5" customFormat="1" ht="46.5" x14ac:dyDescent="0.35">
      <c r="B16" s="21" t="s">
        <v>152</v>
      </c>
      <c r="C16" s="22" t="s">
        <v>0</v>
      </c>
      <c r="D16" s="23" t="s">
        <v>242</v>
      </c>
      <c r="E16" s="71" t="s">
        <v>252</v>
      </c>
      <c r="F16" s="24" t="s">
        <v>153</v>
      </c>
      <c r="G16" s="25" t="s">
        <v>154</v>
      </c>
      <c r="H16" s="22" t="s">
        <v>155</v>
      </c>
      <c r="I16" s="22" t="s">
        <v>156</v>
      </c>
      <c r="J16" s="26" t="s">
        <v>244</v>
      </c>
    </row>
    <row r="17" spans="2:10" s="12" customFormat="1" ht="72.5" x14ac:dyDescent="0.25">
      <c r="B17" s="57" t="s">
        <v>157</v>
      </c>
      <c r="C17" s="58" t="s">
        <v>158</v>
      </c>
      <c r="D17" s="59">
        <v>0.3</v>
      </c>
      <c r="E17" s="58" t="s">
        <v>159</v>
      </c>
      <c r="F17" s="58" t="s">
        <v>160</v>
      </c>
      <c r="G17" s="60" t="s">
        <v>161</v>
      </c>
      <c r="H17" s="58" t="s">
        <v>0</v>
      </c>
      <c r="I17" s="58" t="s">
        <v>162</v>
      </c>
      <c r="J17" s="61" t="s">
        <v>163</v>
      </c>
    </row>
    <row r="18" spans="2:10" s="12" customFormat="1" ht="29" x14ac:dyDescent="0.25">
      <c r="B18" s="57" t="s">
        <v>157</v>
      </c>
      <c r="C18" s="58" t="s">
        <v>164</v>
      </c>
      <c r="D18" s="59">
        <v>4.5999999999999996</v>
      </c>
      <c r="E18" s="58" t="s">
        <v>165</v>
      </c>
      <c r="F18" s="58" t="s">
        <v>166</v>
      </c>
      <c r="G18" s="60" t="s">
        <v>161</v>
      </c>
      <c r="H18" s="58" t="s">
        <v>167</v>
      </c>
      <c r="I18" s="58" t="s">
        <v>162</v>
      </c>
      <c r="J18" s="61"/>
    </row>
    <row r="19" spans="2:10" s="12" customFormat="1" ht="29" x14ac:dyDescent="0.25">
      <c r="B19" s="57" t="s">
        <v>157</v>
      </c>
      <c r="C19" s="58" t="s">
        <v>168</v>
      </c>
      <c r="D19" s="59">
        <v>0.3</v>
      </c>
      <c r="E19" s="58" t="s">
        <v>159</v>
      </c>
      <c r="F19" s="58" t="s">
        <v>169</v>
      </c>
      <c r="G19" s="60"/>
      <c r="H19" s="58"/>
      <c r="I19" s="58"/>
      <c r="J19" s="61" t="s">
        <v>170</v>
      </c>
    </row>
    <row r="20" spans="2:10" s="12" customFormat="1" ht="29" x14ac:dyDescent="0.25">
      <c r="B20" s="57" t="s">
        <v>9</v>
      </c>
      <c r="C20" s="58" t="s">
        <v>171</v>
      </c>
      <c r="D20" s="59">
        <v>102</v>
      </c>
      <c r="E20" s="58" t="s">
        <v>172</v>
      </c>
      <c r="F20" s="62">
        <v>90000</v>
      </c>
      <c r="G20" s="60">
        <v>0.5</v>
      </c>
      <c r="H20" s="58" t="s">
        <v>173</v>
      </c>
      <c r="I20" s="58" t="s">
        <v>174</v>
      </c>
      <c r="J20" s="61">
        <v>2019</v>
      </c>
    </row>
    <row r="21" spans="2:10" s="12" customFormat="1" ht="29" x14ac:dyDescent="0.25">
      <c r="B21" s="57" t="s">
        <v>175</v>
      </c>
      <c r="C21" s="58" t="s">
        <v>176</v>
      </c>
      <c r="D21" s="59">
        <v>12.2</v>
      </c>
      <c r="E21" s="58" t="s">
        <v>177</v>
      </c>
      <c r="F21" s="62">
        <v>14000</v>
      </c>
      <c r="G21" s="60">
        <v>0.35</v>
      </c>
      <c r="H21" s="58" t="s">
        <v>178</v>
      </c>
      <c r="I21" s="58" t="s">
        <v>179</v>
      </c>
      <c r="J21" s="61">
        <v>2017</v>
      </c>
    </row>
    <row r="22" spans="2:10" s="12" customFormat="1" ht="43.5" x14ac:dyDescent="0.25">
      <c r="B22" s="57" t="s">
        <v>180</v>
      </c>
      <c r="C22" s="58" t="s">
        <v>176</v>
      </c>
      <c r="D22" s="59">
        <f>33.6</f>
        <v>33.6</v>
      </c>
      <c r="E22" s="58" t="s">
        <v>181</v>
      </c>
      <c r="F22" s="62">
        <v>46500</v>
      </c>
      <c r="G22" s="60">
        <v>0.5</v>
      </c>
      <c r="H22" s="58" t="s">
        <v>182</v>
      </c>
      <c r="I22" s="58" t="s">
        <v>183</v>
      </c>
      <c r="J22" s="61">
        <v>2022</v>
      </c>
    </row>
    <row r="23" spans="2:10" s="12" customFormat="1" ht="58" x14ac:dyDescent="0.25">
      <c r="B23" s="57" t="s">
        <v>184</v>
      </c>
      <c r="C23" s="58" t="s">
        <v>47</v>
      </c>
      <c r="D23" s="59">
        <v>10</v>
      </c>
      <c r="E23" s="58" t="s">
        <v>185</v>
      </c>
      <c r="F23" s="62" t="s">
        <v>186</v>
      </c>
      <c r="G23" s="60">
        <v>1</v>
      </c>
      <c r="H23" s="58" t="s">
        <v>187</v>
      </c>
      <c r="I23" s="58" t="s">
        <v>188</v>
      </c>
      <c r="J23" s="61">
        <v>2018</v>
      </c>
    </row>
    <row r="24" spans="2:10" s="12" customFormat="1" ht="43.5" x14ac:dyDescent="0.25">
      <c r="B24" s="57" t="s">
        <v>189</v>
      </c>
      <c r="C24" s="58" t="s">
        <v>190</v>
      </c>
      <c r="D24" s="59">
        <v>14.4</v>
      </c>
      <c r="E24" s="58" t="s">
        <v>121</v>
      </c>
      <c r="F24" s="58" t="s">
        <v>191</v>
      </c>
      <c r="G24" s="60" t="s">
        <v>161</v>
      </c>
      <c r="H24" s="58" t="s">
        <v>192</v>
      </c>
      <c r="I24" s="58"/>
      <c r="J24" s="61" t="s">
        <v>193</v>
      </c>
    </row>
    <row r="25" spans="2:10" s="12" customFormat="1" ht="43.5" x14ac:dyDescent="0.25">
      <c r="B25" s="57" t="s">
        <v>194</v>
      </c>
      <c r="C25" s="58" t="s">
        <v>195</v>
      </c>
      <c r="D25" s="59">
        <f>46.2+10.4</f>
        <v>56.6</v>
      </c>
      <c r="E25" s="58" t="s">
        <v>196</v>
      </c>
      <c r="F25" s="62" t="s">
        <v>197</v>
      </c>
      <c r="G25" s="60">
        <v>0.5</v>
      </c>
      <c r="H25" s="58" t="s">
        <v>198</v>
      </c>
      <c r="I25" s="58" t="s">
        <v>199</v>
      </c>
      <c r="J25" s="61">
        <v>2021</v>
      </c>
    </row>
    <row r="26" spans="2:10" s="12" customFormat="1" ht="43.5" x14ac:dyDescent="0.25">
      <c r="B26" s="57" t="s">
        <v>200</v>
      </c>
      <c r="C26" s="58" t="s">
        <v>20</v>
      </c>
      <c r="D26" s="59">
        <v>14.4</v>
      </c>
      <c r="E26" s="58" t="s">
        <v>91</v>
      </c>
      <c r="F26" s="62" t="s">
        <v>201</v>
      </c>
      <c r="G26" s="60">
        <v>0.5</v>
      </c>
      <c r="H26" s="58" t="s">
        <v>202</v>
      </c>
      <c r="I26" s="58" t="s">
        <v>203</v>
      </c>
      <c r="J26" s="61">
        <v>2022</v>
      </c>
    </row>
    <row r="27" spans="2:10" s="12" customFormat="1" ht="58" x14ac:dyDescent="0.25">
      <c r="B27" s="57" t="s">
        <v>128</v>
      </c>
      <c r="C27" s="58" t="s">
        <v>129</v>
      </c>
      <c r="D27" s="59">
        <v>9</v>
      </c>
      <c r="E27" s="58" t="s">
        <v>130</v>
      </c>
      <c r="F27" s="62" t="s">
        <v>204</v>
      </c>
      <c r="G27" s="60">
        <v>1</v>
      </c>
      <c r="H27" s="58" t="s">
        <v>205</v>
      </c>
      <c r="I27" s="58" t="s">
        <v>206</v>
      </c>
      <c r="J27" s="61">
        <v>2021</v>
      </c>
    </row>
    <row r="28" spans="2:10" s="12" customFormat="1" x14ac:dyDescent="0.25">
      <c r="B28" s="57" t="s">
        <v>144</v>
      </c>
      <c r="C28" s="58" t="s">
        <v>207</v>
      </c>
      <c r="D28" s="59">
        <v>18</v>
      </c>
      <c r="E28" s="58" t="s">
        <v>208</v>
      </c>
      <c r="F28" s="62">
        <v>43000</v>
      </c>
      <c r="G28" s="60">
        <v>1</v>
      </c>
      <c r="H28" s="58" t="s">
        <v>205</v>
      </c>
      <c r="I28" s="58" t="s">
        <v>206</v>
      </c>
      <c r="J28" s="61">
        <v>2021</v>
      </c>
    </row>
    <row r="29" spans="2:10" s="12" customFormat="1" ht="58" x14ac:dyDescent="0.25">
      <c r="B29" s="57" t="s">
        <v>25</v>
      </c>
      <c r="C29" s="58" t="s">
        <v>26</v>
      </c>
      <c r="D29" s="59">
        <v>13.5</v>
      </c>
      <c r="E29" s="58" t="s">
        <v>92</v>
      </c>
      <c r="F29" s="62" t="s">
        <v>209</v>
      </c>
      <c r="G29" s="60">
        <v>1</v>
      </c>
      <c r="H29" s="58" t="s">
        <v>210</v>
      </c>
      <c r="I29" s="58" t="s">
        <v>211</v>
      </c>
      <c r="J29" s="61">
        <v>2021</v>
      </c>
    </row>
    <row r="30" spans="2:10" s="12" customFormat="1" ht="58" x14ac:dyDescent="0.25">
      <c r="B30" s="57" t="s">
        <v>30</v>
      </c>
      <c r="C30" s="58" t="s">
        <v>212</v>
      </c>
      <c r="D30" s="59">
        <v>21</v>
      </c>
      <c r="E30" s="58" t="s">
        <v>213</v>
      </c>
      <c r="F30" s="62">
        <v>58000</v>
      </c>
      <c r="G30" s="60">
        <v>1</v>
      </c>
      <c r="H30" s="58" t="s">
        <v>214</v>
      </c>
      <c r="I30" s="58" t="s">
        <v>215</v>
      </c>
      <c r="J30" s="61">
        <v>2022</v>
      </c>
    </row>
    <row r="31" spans="2:10" s="12" customFormat="1" x14ac:dyDescent="0.25">
      <c r="B31" s="57" t="s">
        <v>33</v>
      </c>
      <c r="C31" s="58" t="s">
        <v>216</v>
      </c>
      <c r="D31" s="59">
        <v>8.4</v>
      </c>
      <c r="E31" s="58" t="s">
        <v>217</v>
      </c>
      <c r="F31" s="62">
        <v>120000</v>
      </c>
      <c r="G31" s="60" t="s">
        <v>161</v>
      </c>
      <c r="H31" s="58" t="s">
        <v>136</v>
      </c>
      <c r="I31" s="58" t="s">
        <v>218</v>
      </c>
      <c r="J31" s="61"/>
    </row>
    <row r="32" spans="2:10" s="12" customFormat="1" ht="72.5" x14ac:dyDescent="0.25">
      <c r="B32" s="57" t="s">
        <v>219</v>
      </c>
      <c r="C32" s="58" t="s">
        <v>220</v>
      </c>
      <c r="D32" s="59">
        <v>7</v>
      </c>
      <c r="E32" s="58" t="s">
        <v>221</v>
      </c>
      <c r="F32" s="58" t="s">
        <v>222</v>
      </c>
      <c r="G32" s="60" t="s">
        <v>223</v>
      </c>
      <c r="H32" s="58" t="s">
        <v>224</v>
      </c>
      <c r="I32" s="58" t="s">
        <v>225</v>
      </c>
      <c r="J32" s="61">
        <v>2017</v>
      </c>
    </row>
    <row r="33" spans="2:10" s="12" customFormat="1" ht="29" x14ac:dyDescent="0.25">
      <c r="B33" s="57" t="s">
        <v>39</v>
      </c>
      <c r="C33" s="58" t="s">
        <v>89</v>
      </c>
      <c r="D33" s="59">
        <f>9.4</f>
        <v>9.4</v>
      </c>
      <c r="E33" s="58" t="s">
        <v>226</v>
      </c>
      <c r="F33" s="62">
        <v>9000</v>
      </c>
      <c r="G33" s="60">
        <v>0.5</v>
      </c>
      <c r="H33" s="58" t="s">
        <v>67</v>
      </c>
      <c r="I33" s="58" t="s">
        <v>227</v>
      </c>
      <c r="J33" s="61">
        <v>2022</v>
      </c>
    </row>
    <row r="34" spans="2:10" s="12" customFormat="1" ht="29" x14ac:dyDescent="0.25">
      <c r="B34" s="57" t="s">
        <v>43</v>
      </c>
      <c r="C34" s="58" t="s">
        <v>228</v>
      </c>
      <c r="D34" s="59">
        <v>2.7</v>
      </c>
      <c r="E34" s="58" t="s">
        <v>113</v>
      </c>
      <c r="F34" s="62" t="s">
        <v>229</v>
      </c>
      <c r="G34" s="63" t="s">
        <v>161</v>
      </c>
      <c r="H34" s="64" t="s">
        <v>161</v>
      </c>
      <c r="I34" s="64" t="s">
        <v>161</v>
      </c>
      <c r="J34" s="65" t="s">
        <v>161</v>
      </c>
    </row>
    <row r="35" spans="2:10" s="12" customFormat="1" ht="29" x14ac:dyDescent="0.25">
      <c r="B35" s="57" t="s">
        <v>230</v>
      </c>
      <c r="C35" s="58" t="s">
        <v>132</v>
      </c>
      <c r="D35" s="59">
        <v>0.8</v>
      </c>
      <c r="E35" s="58" t="s">
        <v>231</v>
      </c>
      <c r="F35" s="62" t="s">
        <v>136</v>
      </c>
      <c r="G35" s="63"/>
      <c r="H35" s="64"/>
      <c r="I35" s="64"/>
      <c r="J35" s="65"/>
    </row>
    <row r="36" spans="2:10" s="12" customFormat="1" ht="29" x14ac:dyDescent="0.25">
      <c r="B36" s="57" t="s">
        <v>232</v>
      </c>
      <c r="C36" s="58" t="s">
        <v>233</v>
      </c>
      <c r="D36" s="59">
        <v>1.65</v>
      </c>
      <c r="E36" s="58" t="s">
        <v>234</v>
      </c>
      <c r="F36" s="62" t="s">
        <v>136</v>
      </c>
      <c r="G36" s="63" t="s">
        <v>136</v>
      </c>
      <c r="H36" s="64" t="s">
        <v>235</v>
      </c>
      <c r="I36" s="64" t="s">
        <v>236</v>
      </c>
      <c r="J36" s="65" t="s">
        <v>136</v>
      </c>
    </row>
    <row r="37" spans="2:10" s="12" customFormat="1" ht="58" x14ac:dyDescent="0.25">
      <c r="B37" s="66" t="s">
        <v>237</v>
      </c>
      <c r="C37" s="67" t="s">
        <v>88</v>
      </c>
      <c r="D37" s="68">
        <v>5.8</v>
      </c>
      <c r="E37" s="67" t="s">
        <v>238</v>
      </c>
      <c r="F37" s="67" t="s">
        <v>239</v>
      </c>
      <c r="G37" s="69">
        <v>1.5</v>
      </c>
      <c r="H37" s="67" t="s">
        <v>240</v>
      </c>
      <c r="I37" s="67" t="s">
        <v>241</v>
      </c>
      <c r="J37" s="70">
        <v>2022</v>
      </c>
    </row>
    <row r="38" spans="2:10" x14ac:dyDescent="0.35">
      <c r="G38" s="4"/>
    </row>
    <row r="39" spans="2:10" x14ac:dyDescent="0.35">
      <c r="G39" s="4"/>
    </row>
    <row r="40" spans="2:10" x14ac:dyDescent="0.35">
      <c r="G40" s="4"/>
    </row>
    <row r="41" spans="2:10" x14ac:dyDescent="0.35">
      <c r="G41" s="4"/>
    </row>
    <row r="42" spans="2:10" x14ac:dyDescent="0.35">
      <c r="G42" s="4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4713AB3EFA4E44B87D8C9A542ACFD1" ma:contentTypeVersion="14" ma:contentTypeDescription="Een nieuw document maken." ma:contentTypeScope="" ma:versionID="9c83e3f5e29084b8f63e72a9e5b84f74">
  <xsd:schema xmlns:xsd="http://www.w3.org/2001/XMLSchema" xmlns:xs="http://www.w3.org/2001/XMLSchema" xmlns:p="http://schemas.microsoft.com/office/2006/metadata/properties" xmlns:ns3="cda404f8-477b-4c47-aaf5-9e301aea4b52" xmlns:ns4="56cb1487-e4c7-4649-8512-5038cdae357a" targetNamespace="http://schemas.microsoft.com/office/2006/metadata/properties" ma:root="true" ma:fieldsID="0d4399a785edd197dbd1e2ac6e31f27b" ns3:_="" ns4:_="">
    <xsd:import namespace="cda404f8-477b-4c47-aaf5-9e301aea4b52"/>
    <xsd:import namespace="56cb1487-e4c7-4649-8512-5038cdae35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404f8-477b-4c47-aaf5-9e301aea4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b1487-e4c7-4649-8512-5038cdae35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29DEC-E8DE-48F7-BCCC-00A80B403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065C8B-A09A-4815-ADB4-C1EDB4ECB14F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56cb1487-e4c7-4649-8512-5038cdae357a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da404f8-477b-4c47-aaf5-9e301aea4b52"/>
  </ds:schemaRefs>
</ds:datastoreItem>
</file>

<file path=customXml/itemProps3.xml><?xml version="1.0" encoding="utf-8"?>
<ds:datastoreItem xmlns:ds="http://schemas.openxmlformats.org/officeDocument/2006/customXml" ds:itemID="{D8859410-7B6E-4B9D-8009-473B14DB7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a404f8-477b-4c47-aaf5-9e301aea4b52"/>
    <ds:schemaRef ds:uri="56cb1487-e4c7-4649-8512-5038cdae3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Steekproef geld van leden</vt:lpstr>
      <vt:lpstr>Steekproef omgevingsfondsen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Tijmen Klip</dc:creator>
  <cp:lastModifiedBy>Anouk Overbeek</cp:lastModifiedBy>
  <dcterms:created xsi:type="dcterms:W3CDTF">2022-03-21T10:36:56Z</dcterms:created>
  <dcterms:modified xsi:type="dcterms:W3CDTF">2023-02-13T19:05:43Z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0x010100324713AB3EFA4E44B87D8C9A542ACFD1</vt:lpwstr>
  </property>
</Properties>
</file>